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01收支总表" sheetId="22" r:id="rId1"/>
    <sheet name="02部门收入总表" sheetId="8" r:id="rId2"/>
    <sheet name="03支出总表(项目)" sheetId="20" r:id="rId3"/>
    <sheet name="04拨款收支总表" sheetId="7" r:id="rId4"/>
    <sheet name="05一般公共" sheetId="9" r:id="rId5"/>
    <sheet name="06基本支出" sheetId="6" r:id="rId6"/>
    <sheet name="07三公经费" sheetId="24" r:id="rId7"/>
    <sheet name="08基金预算 " sheetId="28" r:id="rId8"/>
    <sheet name="09预算项目绩效目标表 " sheetId="29" r:id="rId9"/>
    <sheet name="10整体支出绩效目标表 " sheetId="30" r:id="rId10"/>
  </sheets>
  <definedNames>
    <definedName name="_xlnm._FilterDatabase" localSheetId="2" hidden="1">'03支出总表(项目)'!$A$5:$X$133</definedName>
    <definedName name="_xlnm._FilterDatabase" localSheetId="4" hidden="1">'05一般公共'!$A$4:$L$124</definedName>
    <definedName name="_xlnm.Print_Area" localSheetId="1">'02部门收入总表'!$A$1:$R$5</definedName>
    <definedName name="_xlnm.Print_Titles" localSheetId="2">'03支出总表(项目)'!$4:$5</definedName>
    <definedName name="_xlnm.Print_Titles" localSheetId="4">'05一般公共'!$3:$4</definedName>
    <definedName name="_xlnm.Print_Titles" localSheetId="5">'06基本支出'!$3:$3</definedName>
  </definedNames>
  <calcPr calcId="144525"/>
</workbook>
</file>

<file path=xl/sharedStrings.xml><?xml version="1.0" encoding="utf-8"?>
<sst xmlns="http://schemas.openxmlformats.org/spreadsheetml/2006/main" count="796" uniqueCount="493">
  <si>
    <t>附件1-1</t>
  </si>
  <si>
    <t>2021年部门收支总体情况表</t>
  </si>
  <si>
    <t>编制单位:浏阳经济技术开发区管理委员会</t>
  </si>
  <si>
    <t>单位:万元（保留两位小数）</t>
  </si>
  <si>
    <t>收                  入</t>
  </si>
  <si>
    <t>支                  出</t>
  </si>
  <si>
    <t>项         目</t>
  </si>
  <si>
    <t>本年预算</t>
  </si>
  <si>
    <t>一、地方公共财政预算收入</t>
  </si>
  <si>
    <t>一、基本支出</t>
  </si>
  <si>
    <t>   1、财政补助收入</t>
  </si>
  <si>
    <t>    工资福利支出</t>
  </si>
  <si>
    <t>   2、纳入一般公共预算管理的非税收入</t>
  </si>
  <si>
    <t>    商品和服务支出</t>
  </si>
  <si>
    <t>   其中:1.行政事业性收费收入</t>
  </si>
  <si>
    <t>    对个人和家庭的补助</t>
  </si>
  <si>
    <t>        2.罚没收入</t>
  </si>
  <si>
    <t>二、项目支出</t>
  </si>
  <si>
    <t>        3.专项收入</t>
  </si>
  <si>
    <t>    专项工作类项目</t>
  </si>
  <si>
    <t>        4.国有资本经营收入</t>
  </si>
  <si>
    <t>    基本建设支出类项目</t>
  </si>
  <si>
    <t>        5.国有资源(资产)有偿使用收入</t>
  </si>
  <si>
    <t>    经济社会事业发展类项目</t>
  </si>
  <si>
    <t>        6.其他收入</t>
  </si>
  <si>
    <t>    惠民政策到人类项目</t>
  </si>
  <si>
    <t>        7.捐赠收入</t>
  </si>
  <si>
    <t>    对乡镇和村级补助类项目</t>
  </si>
  <si>
    <t>        8.政府住房基金收入</t>
  </si>
  <si>
    <t>    其他类项目支出</t>
  </si>
  <si>
    <t>二、纳入财政专户管理的非税收入</t>
  </si>
  <si>
    <t>   其中：1、事业性收费收入</t>
  </si>
  <si>
    <t>         2、上级补助收入</t>
  </si>
  <si>
    <t>         3、其他收入</t>
  </si>
  <si>
    <t>三、政府性基金管理的收入</t>
  </si>
  <si>
    <t>本 年 支 出 合 计</t>
  </si>
  <si>
    <t>四、上级转移支付收入</t>
  </si>
  <si>
    <t>五、体制分成</t>
  </si>
  <si>
    <t>三、对附属单位补助支出</t>
  </si>
  <si>
    <t>本 年 收 入 合 计</t>
  </si>
  <si>
    <t>四、上缴上级支出</t>
  </si>
  <si>
    <t>六、上年结转</t>
  </si>
  <si>
    <t>五、结转下年</t>
  </si>
  <si>
    <t>收  入  总  计</t>
  </si>
  <si>
    <t>支  出  总  计</t>
  </si>
  <si>
    <t>2021年部门收入总体情况表</t>
  </si>
  <si>
    <t>单位：万元</t>
  </si>
  <si>
    <t>单位代码</t>
  </si>
  <si>
    <t>单位名称</t>
  </si>
  <si>
    <t>编制序列</t>
  </si>
  <si>
    <t>合计</t>
  </si>
  <si>
    <t>财政补助收入</t>
  </si>
  <si>
    <t>纳入预算管理的非税收入</t>
  </si>
  <si>
    <t>纳入财政专户管理的非税收入</t>
  </si>
  <si>
    <t>纳入政府性基金管理的收入</t>
  </si>
  <si>
    <t>上级转移支付收入</t>
  </si>
  <si>
    <t>其他收入（体制分成）</t>
  </si>
  <si>
    <t>上年结转</t>
  </si>
  <si>
    <t>行政事业性收费收入</t>
  </si>
  <si>
    <t>罚没收入</t>
  </si>
  <si>
    <t>专项收入</t>
  </si>
  <si>
    <t>国有资本经营收入</t>
  </si>
  <si>
    <t>国有资源（资产）有偿使用收入</t>
  </si>
  <si>
    <t>其他收入</t>
  </si>
  <si>
    <t>上级补助收入</t>
  </si>
  <si>
    <t>浏阳经济技术开发区管理委员会</t>
  </si>
  <si>
    <t>附件1-3</t>
  </si>
  <si>
    <t>2021年部门支出总体情况表</t>
  </si>
  <si>
    <t>单位：万元（保留两位小数）</t>
  </si>
  <si>
    <t>功能科目</t>
  </si>
  <si>
    <t>功能科目名称</t>
  </si>
  <si>
    <t>经办机构</t>
  </si>
  <si>
    <t>合  计</t>
  </si>
  <si>
    <t>基本支出</t>
  </si>
  <si>
    <t>项目支出</t>
  </si>
  <si>
    <t>对附属单位补助支出</t>
  </si>
  <si>
    <t>上缴上级支出</t>
  </si>
  <si>
    <t>结转下年</t>
  </si>
  <si>
    <t>类</t>
  </si>
  <si>
    <t>款</t>
  </si>
  <si>
    <t>项</t>
  </si>
  <si>
    <t>小计</t>
  </si>
  <si>
    <t>工资福利支出</t>
  </si>
  <si>
    <t>商品和服务支出</t>
  </si>
  <si>
    <t>对个人和家庭的补助</t>
  </si>
  <si>
    <t>专项工作类项目</t>
  </si>
  <si>
    <t>基本建设支出类项目</t>
  </si>
  <si>
    <t>社会事业发展类项目</t>
  </si>
  <si>
    <t>惠民政策到人类项目</t>
  </si>
  <si>
    <t>对乡镇和村级补助类项目</t>
  </si>
  <si>
    <t>其他类项目</t>
  </si>
  <si>
    <t>201</t>
  </si>
  <si>
    <t>一般公共服务支出</t>
  </si>
  <si>
    <t>20103</t>
  </si>
  <si>
    <t>政府办公厅（室）及相关机构事务</t>
  </si>
  <si>
    <t>2010301</t>
  </si>
  <si>
    <t xml:space="preserve">  行政运行</t>
  </si>
  <si>
    <t>2010302</t>
  </si>
  <si>
    <t xml:space="preserve">  一般行政管理事务</t>
  </si>
  <si>
    <t>2010303</t>
  </si>
  <si>
    <t xml:space="preserve">  机关服务</t>
  </si>
  <si>
    <t>2010306</t>
  </si>
  <si>
    <t xml:space="preserve">  政务公开审批</t>
  </si>
  <si>
    <t>20104</t>
  </si>
  <si>
    <t>发展与改革事务</t>
  </si>
  <si>
    <t>2010401</t>
  </si>
  <si>
    <t>2010402</t>
  </si>
  <si>
    <t>20105</t>
  </si>
  <si>
    <t>统计信息事务</t>
  </si>
  <si>
    <t>2010505</t>
  </si>
  <si>
    <t xml:space="preserve">  专项统计业务</t>
  </si>
  <si>
    <t>20106</t>
  </si>
  <si>
    <t>财政事务</t>
  </si>
  <si>
    <t>2010601</t>
  </si>
  <si>
    <t>2010602</t>
  </si>
  <si>
    <t>2010607</t>
  </si>
  <si>
    <t xml:space="preserve">  信息化建设</t>
  </si>
  <si>
    <t>2010608</t>
  </si>
  <si>
    <t xml:space="preserve">  财政委托业务支出</t>
  </si>
  <si>
    <t>20107</t>
  </si>
  <si>
    <t>税收事务</t>
  </si>
  <si>
    <t>2010702</t>
  </si>
  <si>
    <t>2</t>
  </si>
  <si>
    <t>20111</t>
  </si>
  <si>
    <t>纪检监察事务</t>
  </si>
  <si>
    <t>2011101</t>
  </si>
  <si>
    <t>2011102</t>
  </si>
  <si>
    <t>20113</t>
  </si>
  <si>
    <t>商贸事务</t>
  </si>
  <si>
    <t>2011301</t>
  </si>
  <si>
    <t>2011302</t>
  </si>
  <si>
    <t>2011308</t>
  </si>
  <si>
    <t xml:space="preserve">  招商引资</t>
  </si>
  <si>
    <t>20129</t>
  </si>
  <si>
    <t>群众团体事务</t>
  </si>
  <si>
    <t>2012902</t>
  </si>
  <si>
    <t>20131</t>
  </si>
  <si>
    <t>31</t>
  </si>
  <si>
    <t>党委办公厅（室）及相关机构事务</t>
  </si>
  <si>
    <t>2013101</t>
  </si>
  <si>
    <t>1</t>
  </si>
  <si>
    <t xml:space="preserve">   行政运行</t>
  </si>
  <si>
    <t>2013102</t>
  </si>
  <si>
    <t>20136</t>
  </si>
  <si>
    <t>36</t>
  </si>
  <si>
    <t>其他共产党事务支出</t>
  </si>
  <si>
    <t>2013601</t>
  </si>
  <si>
    <t>2013602</t>
  </si>
  <si>
    <t>20138</t>
  </si>
  <si>
    <t>市场监督管理事务</t>
  </si>
  <si>
    <t>2013801</t>
  </si>
  <si>
    <t>2013802</t>
  </si>
  <si>
    <t>204</t>
  </si>
  <si>
    <t>公共安全支出</t>
  </si>
  <si>
    <t>20402</t>
  </si>
  <si>
    <t>公安</t>
  </si>
  <si>
    <t>2040201</t>
  </si>
  <si>
    <t>2040202</t>
  </si>
  <si>
    <t>一般行政管理事务</t>
  </si>
  <si>
    <t>2040203</t>
  </si>
  <si>
    <t>2040220</t>
  </si>
  <si>
    <t xml:space="preserve">  执法办案</t>
  </si>
  <si>
    <t>20406</t>
  </si>
  <si>
    <t>司法</t>
  </si>
  <si>
    <t>2040601</t>
  </si>
  <si>
    <t xml:space="preserve"> 司法</t>
  </si>
  <si>
    <t>2040605</t>
  </si>
  <si>
    <t>5</t>
  </si>
  <si>
    <t xml:space="preserve"> 普法宣传</t>
  </si>
  <si>
    <t>20499</t>
  </si>
  <si>
    <t>99</t>
  </si>
  <si>
    <t>其他公共安全支出</t>
  </si>
  <si>
    <t>2049999</t>
  </si>
  <si>
    <t xml:space="preserve"> 其他公共安全支出</t>
  </si>
  <si>
    <t>205</t>
  </si>
  <si>
    <t>教育支出</t>
  </si>
  <si>
    <t>20502</t>
  </si>
  <si>
    <t>普通教育</t>
  </si>
  <si>
    <t>2050204</t>
  </si>
  <si>
    <t xml:space="preserve">  高中教育</t>
  </si>
  <si>
    <t>2050299</t>
  </si>
  <si>
    <t xml:space="preserve">  其他普通教育支出</t>
  </si>
  <si>
    <t>206</t>
  </si>
  <si>
    <t>科学技术支出</t>
  </si>
  <si>
    <t>20604</t>
  </si>
  <si>
    <t>技术研究与开发</t>
  </si>
  <si>
    <t>2060499</t>
  </si>
  <si>
    <t>其他技术研究与开发支出</t>
  </si>
  <si>
    <t>20605</t>
  </si>
  <si>
    <t>科技条件与服务</t>
  </si>
  <si>
    <t>2060501</t>
  </si>
  <si>
    <t xml:space="preserve">  机构运行</t>
  </si>
  <si>
    <t>2060599</t>
  </si>
  <si>
    <t xml:space="preserve">  其他科技条件与服务支出</t>
  </si>
  <si>
    <t>208</t>
  </si>
  <si>
    <t>社会保障和就业支出</t>
  </si>
  <si>
    <t>20801</t>
  </si>
  <si>
    <t>人力资源和社会保障管理事务</t>
  </si>
  <si>
    <t>2080101</t>
  </si>
  <si>
    <t>20802</t>
  </si>
  <si>
    <t>民政管理事务</t>
  </si>
  <si>
    <t>2080299</t>
  </si>
  <si>
    <t xml:space="preserve">  其他民政管理事务支出</t>
  </si>
  <si>
    <t>行政事业单位养老支出</t>
  </si>
  <si>
    <t>2080502</t>
  </si>
  <si>
    <t xml:space="preserve"> 事业单位离退休</t>
  </si>
  <si>
    <t>20807</t>
  </si>
  <si>
    <t>就业补助</t>
  </si>
  <si>
    <t>2080799</t>
  </si>
  <si>
    <t xml:space="preserve">  其他就业补助支出</t>
  </si>
  <si>
    <t>20819</t>
  </si>
  <si>
    <t>最低生活保障</t>
  </si>
  <si>
    <t>2081902</t>
  </si>
  <si>
    <t xml:space="preserve">  农村最低生活保障金支出</t>
  </si>
  <si>
    <t>211</t>
  </si>
  <si>
    <t>节能环保支出</t>
  </si>
  <si>
    <t>21101</t>
  </si>
  <si>
    <t>环境保护管理事务</t>
  </si>
  <si>
    <t>2110101</t>
  </si>
  <si>
    <t>2110102</t>
  </si>
  <si>
    <t>21103</t>
  </si>
  <si>
    <t>污染防治</t>
  </si>
  <si>
    <t>2110301</t>
  </si>
  <si>
    <t>大气</t>
  </si>
  <si>
    <t>212</t>
  </si>
  <si>
    <t>城乡社区支出</t>
  </si>
  <si>
    <t>21201</t>
  </si>
  <si>
    <t>城乡社区管理事务</t>
  </si>
  <si>
    <t>2120101</t>
  </si>
  <si>
    <t>2120103</t>
  </si>
  <si>
    <t>2120104</t>
  </si>
  <si>
    <t xml:space="preserve">  城管执法</t>
  </si>
  <si>
    <t>2120199</t>
  </si>
  <si>
    <t xml:space="preserve">  其他城乡社区管理事务支出</t>
  </si>
  <si>
    <t>21202</t>
  </si>
  <si>
    <t>城乡社区规划与管理</t>
  </si>
  <si>
    <t>2120201</t>
  </si>
  <si>
    <t xml:space="preserve">  城乡社区规划与管理</t>
  </si>
  <si>
    <t>21203</t>
  </si>
  <si>
    <t>城乡社区公共设施</t>
  </si>
  <si>
    <t>2120303</t>
  </si>
  <si>
    <t xml:space="preserve">  小城镇基础设施建设</t>
  </si>
  <si>
    <t>21205</t>
  </si>
  <si>
    <t>城乡社区环境卫生</t>
  </si>
  <si>
    <t>2120501</t>
  </si>
  <si>
    <t xml:space="preserve">  城乡社区环境卫生</t>
  </si>
  <si>
    <t>21208</t>
  </si>
  <si>
    <t>国有土地使用权出让收入及对应专项债务收入安排的支出</t>
  </si>
  <si>
    <t>2120801</t>
  </si>
  <si>
    <t xml:space="preserve">  征地和拆迁补偿支出</t>
  </si>
  <si>
    <t>2120802</t>
  </si>
  <si>
    <t xml:space="preserve">  土地开发支出</t>
  </si>
  <si>
    <t>2120803</t>
  </si>
  <si>
    <t>8</t>
  </si>
  <si>
    <t xml:space="preserve">  城市建设支出</t>
  </si>
  <si>
    <t>21213</t>
  </si>
  <si>
    <t>城市基础设施配套费及对应专项债务收入安排的支出</t>
  </si>
  <si>
    <t>2121399</t>
  </si>
  <si>
    <t>其他城市基础设施配套费安排的支出</t>
  </si>
  <si>
    <t>21214</t>
  </si>
  <si>
    <t>污水处理费及对应专项债务收入安排的支出</t>
  </si>
  <si>
    <t>2121499</t>
  </si>
  <si>
    <t>其他污水处理费安排的支出</t>
  </si>
  <si>
    <t>21299</t>
  </si>
  <si>
    <t>其他城乡社区支出</t>
  </si>
  <si>
    <t>2129999</t>
  </si>
  <si>
    <t xml:space="preserve">  其他城乡社区支出</t>
  </si>
  <si>
    <t>213</t>
  </si>
  <si>
    <t>农林水支出</t>
  </si>
  <si>
    <t>21302</t>
  </si>
  <si>
    <t>林业和草原</t>
  </si>
  <si>
    <t>2130201</t>
  </si>
  <si>
    <t>行政运行</t>
  </si>
  <si>
    <t>2130202</t>
  </si>
  <si>
    <t>21305</t>
  </si>
  <si>
    <t>扶贫</t>
  </si>
  <si>
    <t>2130505</t>
  </si>
  <si>
    <t xml:space="preserve">  生产发展</t>
  </si>
  <si>
    <t>214</t>
  </si>
  <si>
    <t>交通运输支出</t>
  </si>
  <si>
    <t>21499</t>
  </si>
  <si>
    <t>其他交通运输支出</t>
  </si>
  <si>
    <t>2149901</t>
  </si>
  <si>
    <t xml:space="preserve">  公共交通运营补助</t>
  </si>
  <si>
    <t>2149999</t>
  </si>
  <si>
    <t xml:space="preserve">  其他交通运输支出</t>
  </si>
  <si>
    <t>215</t>
  </si>
  <si>
    <t>资源勘探信息等支出</t>
  </si>
  <si>
    <t>21508</t>
  </si>
  <si>
    <t>支持中小企业发展和管理支出</t>
  </si>
  <si>
    <t>2150805</t>
  </si>
  <si>
    <t xml:space="preserve">  中小企业发展专项</t>
  </si>
  <si>
    <t>2150899</t>
  </si>
  <si>
    <t xml:space="preserve">  其他支持中小企业发展和管理支出</t>
  </si>
  <si>
    <t>220</t>
  </si>
  <si>
    <t>国土海洋气象等支出</t>
  </si>
  <si>
    <t>22001</t>
  </si>
  <si>
    <t xml:space="preserve"> 国土资源事务</t>
  </si>
  <si>
    <t>2200101</t>
  </si>
  <si>
    <t>2200104</t>
  </si>
  <si>
    <t>4</t>
  </si>
  <si>
    <t xml:space="preserve"> 自然资源规划及管理</t>
  </si>
  <si>
    <t>2200199</t>
  </si>
  <si>
    <t xml:space="preserve"> 其他自然资源事务支出</t>
  </si>
  <si>
    <t>224</t>
  </si>
  <si>
    <t>灾害防治及应急管理支出</t>
  </si>
  <si>
    <t>22401</t>
  </si>
  <si>
    <t xml:space="preserve"> 应急管理事务</t>
  </si>
  <si>
    <t>2240101</t>
  </si>
  <si>
    <t>2240106</t>
  </si>
  <si>
    <t xml:space="preserve">  安全监管</t>
  </si>
  <si>
    <t>22402</t>
  </si>
  <si>
    <t>消防事务</t>
  </si>
  <si>
    <t>2240204</t>
  </si>
  <si>
    <t>消防应急救援</t>
  </si>
  <si>
    <t>227</t>
  </si>
  <si>
    <t>预备费</t>
  </si>
  <si>
    <t>230</t>
  </si>
  <si>
    <t>转移性支出</t>
  </si>
  <si>
    <t>23006</t>
  </si>
  <si>
    <t>上解支出</t>
  </si>
  <si>
    <t>2300601</t>
  </si>
  <si>
    <t>体制上解支出</t>
  </si>
  <si>
    <t>232</t>
  </si>
  <si>
    <t>债务付息支出</t>
  </si>
  <si>
    <t>2320301</t>
  </si>
  <si>
    <t>3</t>
  </si>
  <si>
    <t>地方政府一般债券付息支出</t>
  </si>
  <si>
    <t>2021年财政拨款收支总体情况表</t>
  </si>
  <si>
    <t>收            入</t>
  </si>
  <si>
    <t>支              出</t>
  </si>
  <si>
    <t>项目</t>
  </si>
  <si>
    <t>一般公共预算</t>
  </si>
  <si>
    <t>政府性基金预算</t>
  </si>
  <si>
    <t>一、一般公共预算拨款</t>
  </si>
  <si>
    <t>一、一般公共服务</t>
  </si>
  <si>
    <t>  财政补助收入</t>
  </si>
  <si>
    <t>二、国防</t>
  </si>
  <si>
    <t>  纳入一般公共预算管理的非税收入</t>
  </si>
  <si>
    <t>三、公共安全</t>
  </si>
  <si>
    <t>    行政事业性收费收入</t>
  </si>
  <si>
    <t>四、教育</t>
  </si>
  <si>
    <t>    罚没收入</t>
  </si>
  <si>
    <t>五、科学技术支出</t>
  </si>
  <si>
    <t>    专项收入</t>
  </si>
  <si>
    <t>六、文化体育与传媒支出</t>
  </si>
  <si>
    <t>    国有资本经营收入</t>
  </si>
  <si>
    <t>七、社会保障和就业支出</t>
  </si>
  <si>
    <t>    国有资源(资产)有偿使用收入</t>
  </si>
  <si>
    <t>八、社会保险基金支出</t>
  </si>
  <si>
    <t>    其他收入</t>
  </si>
  <si>
    <t>九、医疗卫生支出</t>
  </si>
  <si>
    <t>十、节能环保支出</t>
  </si>
  <si>
    <t> 上级转移支付收入</t>
  </si>
  <si>
    <t>十一、城乡社区支出</t>
  </si>
  <si>
    <t>  上年结转</t>
  </si>
  <si>
    <t>十二、农林水支出</t>
  </si>
  <si>
    <t> 体制分成</t>
  </si>
  <si>
    <t>十三、交通运输</t>
  </si>
  <si>
    <t>十四、资源勘探信息等支出</t>
  </si>
  <si>
    <t>二、政府性基金预算收入</t>
  </si>
  <si>
    <t>十五、商业服务业等支出</t>
  </si>
  <si>
    <t>十六、金融支出</t>
  </si>
  <si>
    <t>十七、援助其他地区支出</t>
  </si>
  <si>
    <t>十八、国土资源气象等支出</t>
  </si>
  <si>
    <t>十九、住房保障支出</t>
  </si>
  <si>
    <t>二十、粮油物资储备支出</t>
  </si>
  <si>
    <t>二一、灾害防治及应急管理支出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</si>
  <si>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</si>
  <si>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</si>
  <si>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</si>
  <si>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</si>
  <si>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</si>
  <si>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</si>
  <si>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本年收入合计</t>
  </si>
  <si>
    <t>本年支出合计</t>
  </si>
  <si>
    <t>2021年一般公共预算支出情况表</t>
  </si>
  <si>
    <t>单位:万元(保留两位小数）</t>
  </si>
  <si>
    <t>科目名称</t>
  </si>
  <si>
    <t>总计</t>
  </si>
  <si>
    <t>普法宣传</t>
  </si>
  <si>
    <t>2021年一般公共预算基本支出情况表</t>
  </si>
  <si>
    <t>单位：元</t>
  </si>
  <si>
    <t>经济科目名称</t>
  </si>
  <si>
    <r>
      <rPr>
        <sz val="13"/>
        <rFont val="Times New Roman"/>
        <charset val="134"/>
      </rPr>
      <t>2021</t>
    </r>
    <r>
      <rPr>
        <sz val="13"/>
        <rFont val="宋体"/>
        <charset val="134"/>
      </rPr>
      <t>年预算</t>
    </r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</si>
  <si>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</si>
  <si>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</si>
  <si>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</si>
  <si>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</si>
  <si>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</si>
  <si>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</si>
  <si>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</si>
  <si>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</si>
  <si>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</si>
  <si>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</si>
  <si>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</si>
  <si>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</si>
  <si>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</si>
  <si>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</si>
  <si>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</si>
  <si>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</si>
  <si>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</si>
  <si>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</si>
  <si>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</si>
  <si>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</si>
  <si>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</si>
  <si>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</si>
  <si>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</si>
  <si>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</si>
  <si>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</si>
  <si>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</si>
  <si>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</si>
  <si>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</si>
  <si>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</si>
  <si>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</si>
  <si>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</si>
  <si>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</si>
  <si>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</si>
  <si>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</si>
  <si>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</si>
  <si>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</si>
  <si>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</si>
  <si>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</t>
  </si>
  <si>
    <t>税金及附加费用</t>
  </si>
  <si>
    <t>其他商品和服务支出</t>
  </si>
  <si>
    <t>对个人和家庭的补助支出</t>
  </si>
  <si>
    <t>离休费</t>
  </si>
  <si>
    <t>退休费</t>
  </si>
  <si>
    <t>退职(役)费</t>
  </si>
  <si>
    <t>抚恤金</t>
  </si>
  <si>
    <t>生活补助</t>
  </si>
  <si>
    <t>救济费</t>
  </si>
  <si>
    <t>医疗费补助</t>
  </si>
  <si>
    <t>助学金</t>
  </si>
  <si>
    <t>奖励金</t>
  </si>
  <si>
    <t>代缴社会保险</t>
  </si>
  <si>
    <t>其他对个人和家庭的补助支出</t>
  </si>
  <si>
    <t>2021年一般公共预算“三公”经费预算表</t>
  </si>
  <si>
    <t>功能科目代码</t>
  </si>
  <si>
    <t>三公经费</t>
  </si>
  <si>
    <t>合 计</t>
  </si>
  <si>
    <t>公务用车购置及运行费</t>
  </si>
  <si>
    <t>因公出国费</t>
  </si>
  <si>
    <t>公务用车购置费</t>
  </si>
  <si>
    <t>公务用车运行费</t>
  </si>
  <si>
    <t>2018年政府性基金预算支出表</t>
  </si>
  <si>
    <t>2021年政府性基金预算支出情况表</t>
  </si>
  <si>
    <t>单位:万元</t>
  </si>
  <si>
    <t>科目编码</t>
  </si>
  <si>
    <t>浏阳市财政局浏阳经济技术开发区分局</t>
  </si>
  <si>
    <t>浏阳高新技术产业开发区管理委员会</t>
  </si>
  <si>
    <t>2021年预算项目绩效目标表</t>
  </si>
  <si>
    <t>项目名称</t>
  </si>
  <si>
    <t>资金安排(万元)</t>
  </si>
  <si>
    <t>项目实施产出成果目标</t>
  </si>
  <si>
    <t>项目绩效目标</t>
  </si>
  <si>
    <t>定量或定性目标(成果目标)</t>
  </si>
  <si>
    <t>定量或定性目标(绩效目标)</t>
  </si>
  <si>
    <t>目标类型</t>
  </si>
  <si>
    <t>目标(指标)内容</t>
  </si>
  <si>
    <t>效益类型</t>
  </si>
  <si>
    <t>质量目标</t>
  </si>
  <si>
    <t xml:space="preserve">确保园区各部门工作正常运转。          </t>
  </si>
  <si>
    <t>社会效益</t>
  </si>
  <si>
    <t>优化园区环境，提高社会综合效益。</t>
  </si>
  <si>
    <t>确保园区重大项目有序推进。</t>
  </si>
  <si>
    <t>加强园区基础设施建设，为园区综合发展打下基础。</t>
  </si>
  <si>
    <t>经济社会事业发展类项目</t>
  </si>
  <si>
    <t>确保财政资金有序支出，支持民生、社保、科教文卫等各项社会事业发展。</t>
  </si>
  <si>
    <t>加强园区财政科学化精细化管理，提高财政资金使用效益，服务园区经济发展方式转变和经济结构调整，支持民生、社保、科教文卫等各项社会事业发展。</t>
  </si>
  <si>
    <t>惠民政策到人项目</t>
  </si>
  <si>
    <t>保证基本民生项目。</t>
  </si>
  <si>
    <t>确保周边乡镇各项工作正常运转。</t>
  </si>
  <si>
    <t>促进周边乡镇经济进一步快速发展。</t>
  </si>
  <si>
    <t>其他类项目支出</t>
  </si>
  <si>
    <t>2021年整体支出绩效目标表</t>
  </si>
  <si>
    <t>年度预算申请</t>
  </si>
  <si>
    <t>部门职能
职责描述</t>
  </si>
  <si>
    <t>整体绩
效目标</t>
  </si>
  <si>
    <t>单位整体支出年度绩效目标</t>
  </si>
  <si>
    <t>资金总额</t>
  </si>
  <si>
    <t>按收入性质分</t>
  </si>
  <si>
    <t>按支出性质分</t>
  </si>
  <si>
    <t>产出指标</t>
  </si>
  <si>
    <t>效益指标</t>
  </si>
  <si>
    <t>政府性基金拨款</t>
  </si>
  <si>
    <t>国有资本经营预算拨款</t>
  </si>
  <si>
    <t>纳入专户的非税收入拨款</t>
  </si>
  <si>
    <t>其他资金</t>
  </si>
  <si>
    <t>为浏阳经济技术开发区的开发和建设提供管理保障。经开区发展规划的制订与实施；经开区内土地的统一开发与管理；经开区建设与管理；经开区内企业监督管理服务；相关社会事务管理与服务。</t>
  </si>
  <si>
    <t>加强财政科学化精细化管理，提高财政资金使用效益。支持民生、社保等各项社会事业发展。</t>
  </si>
  <si>
    <t>保证市委市政府决议、决定的落实；确保财政有序支出，支持民生、社保、群众文化、体育等各项社会事业发展。</t>
  </si>
  <si>
    <t>确保财政资金使用效率和绩效，切实改善提高人民的生产生活环境。力争服务对象满意度达到100%。</t>
  </si>
</sst>
</file>

<file path=xl/styles.xml><?xml version="1.0" encoding="utf-8"?>
<styleSheet xmlns="http://schemas.openxmlformats.org/spreadsheetml/2006/main">
  <numFmts count="10">
    <numFmt numFmtId="176" formatCode="#,##0.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_ "/>
    <numFmt numFmtId="178" formatCode="#,##0.00_ "/>
    <numFmt numFmtId="179" formatCode="#,##0_ "/>
    <numFmt numFmtId="180" formatCode="0.00_ "/>
    <numFmt numFmtId="181" formatCode="0_);[Red]\(0\)"/>
  </numFmts>
  <fonts count="4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11"/>
      <color theme="1"/>
      <name val="黑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name val="SimSun"/>
      <charset val="134"/>
    </font>
    <font>
      <sz val="17"/>
      <name val="SimSun"/>
      <charset val="134"/>
    </font>
    <font>
      <sz val="9"/>
      <color theme="1"/>
      <name val="宋体"/>
      <charset val="134"/>
    </font>
    <font>
      <sz val="10"/>
      <name val="Times New Roman"/>
      <charset val="134"/>
    </font>
    <font>
      <b/>
      <sz val="1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7"/>
      <name val="SimSun"/>
      <charset val="134"/>
    </font>
    <font>
      <sz val="13"/>
      <name val="Times New Roman"/>
      <charset val="134"/>
    </font>
    <font>
      <b/>
      <sz val="11"/>
      <name val="SimSun"/>
      <charset val="134"/>
    </font>
    <font>
      <b/>
      <sz val="11"/>
      <name val="Times New Roman"/>
      <charset val="134"/>
    </font>
    <font>
      <b/>
      <sz val="18"/>
      <name val="SimSun"/>
      <charset val="134"/>
    </font>
    <font>
      <sz val="9"/>
      <name val="SimSun"/>
      <charset val="134"/>
    </font>
    <font>
      <sz val="11"/>
      <name val="Times New Roman"/>
      <charset val="134"/>
    </font>
    <font>
      <b/>
      <sz val="9"/>
      <name val="宋体"/>
      <charset val="134"/>
      <scheme val="minor"/>
    </font>
    <font>
      <b/>
      <sz val="17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3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9" fillId="11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0" fillId="22" borderId="18" applyNumberFormat="0" applyFon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5" fillId="0" borderId="0"/>
    <xf numFmtId="0" fontId="35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2" fillId="13" borderId="16" applyNumberFormat="0" applyAlignment="0" applyProtection="0">
      <alignment vertical="center"/>
    </xf>
    <xf numFmtId="0" fontId="31" fillId="13" borderId="15" applyNumberFormat="0" applyAlignment="0" applyProtection="0">
      <alignment vertical="center"/>
    </xf>
    <xf numFmtId="0" fontId="44" fillId="27" borderId="21" applyNumberFormat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" fillId="0" borderId="0"/>
    <xf numFmtId="0" fontId="26" fillId="28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5" fillId="0" borderId="0"/>
  </cellStyleXfs>
  <cellXfs count="138">
    <xf numFmtId="0" fontId="0" fillId="0" borderId="0" xfId="0">
      <alignment vertical="center"/>
    </xf>
    <xf numFmtId="0" fontId="0" fillId="0" borderId="0" xfId="55">
      <alignment vertical="center"/>
    </xf>
    <xf numFmtId="0" fontId="1" fillId="0" borderId="0" xfId="47">
      <alignment vertical="center"/>
    </xf>
    <xf numFmtId="0" fontId="2" fillId="0" borderId="0" xfId="56" applyFont="1" applyAlignment="1">
      <alignment horizontal="center" vertical="center" wrapText="1"/>
    </xf>
    <xf numFmtId="0" fontId="0" fillId="0" borderId="1" xfId="55" applyBorder="1" applyAlignment="1">
      <alignment vertical="center"/>
    </xf>
    <xf numFmtId="176" fontId="3" fillId="0" borderId="0" xfId="21" applyNumberFormat="1" applyFont="1" applyAlignment="1">
      <alignment horizontal="right" vertical="center"/>
    </xf>
    <xf numFmtId="0" fontId="3" fillId="0" borderId="0" xfId="21" applyFont="1" applyAlignment="1">
      <alignment vertical="center"/>
    </xf>
    <xf numFmtId="0" fontId="3" fillId="0" borderId="2" xfId="56" applyFont="1" applyBorder="1" applyAlignment="1">
      <alignment horizontal="center" vertical="center"/>
    </xf>
    <xf numFmtId="0" fontId="3" fillId="0" borderId="2" xfId="56" applyFont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left" vertical="center" wrapText="1"/>
    </xf>
    <xf numFmtId="3" fontId="5" fillId="0" borderId="2" xfId="56" applyNumberFormat="1" applyBorder="1" applyAlignment="1">
      <alignment horizontal="right" vertical="center"/>
    </xf>
    <xf numFmtId="0" fontId="5" fillId="0" borderId="0" xfId="21"/>
    <xf numFmtId="0" fontId="3" fillId="2" borderId="0" xfId="55" applyFont="1" applyFill="1" applyAlignment="1">
      <alignment horizontal="right"/>
    </xf>
    <xf numFmtId="0" fontId="3" fillId="0" borderId="3" xfId="56" applyFont="1" applyBorder="1" applyAlignment="1">
      <alignment horizontal="center" vertical="center" wrapText="1"/>
    </xf>
    <xf numFmtId="0" fontId="3" fillId="0" borderId="4" xfId="56" applyFont="1" applyBorder="1" applyAlignment="1">
      <alignment horizontal="center" vertical="center" wrapText="1"/>
    </xf>
    <xf numFmtId="49" fontId="6" fillId="0" borderId="2" xfId="56" applyNumberFormat="1" applyFont="1" applyFill="1" applyBorder="1" applyAlignment="1" applyProtection="1">
      <alignment vertical="center" wrapText="1"/>
    </xf>
    <xf numFmtId="0" fontId="6" fillId="0" borderId="2" xfId="56" applyNumberFormat="1" applyFont="1" applyFill="1" applyBorder="1" applyAlignment="1" applyProtection="1">
      <alignment vertical="center" wrapText="1"/>
    </xf>
    <xf numFmtId="0" fontId="0" fillId="0" borderId="5" xfId="55" applyBorder="1" applyAlignment="1">
      <alignment horizontal="right" vertical="center"/>
    </xf>
    <xf numFmtId="178" fontId="2" fillId="0" borderId="0" xfId="55" applyNumberFormat="1" applyFont="1" applyAlignment="1">
      <alignment horizontal="center" vertical="center" wrapText="1"/>
    </xf>
    <xf numFmtId="0" fontId="0" fillId="0" borderId="1" xfId="55" applyBorder="1">
      <alignment vertical="center"/>
    </xf>
    <xf numFmtId="0" fontId="0" fillId="0" borderId="1" xfId="55" applyBorder="1" applyAlignment="1">
      <alignment horizontal="right" vertical="center"/>
    </xf>
    <xf numFmtId="0" fontId="7" fillId="0" borderId="2" xfId="55" applyFont="1" applyBorder="1" applyAlignment="1">
      <alignment horizontal="center" vertical="center"/>
    </xf>
    <xf numFmtId="0" fontId="7" fillId="0" borderId="2" xfId="55" applyFont="1" applyBorder="1" applyAlignment="1">
      <alignment horizontal="center" vertical="center" wrapText="1"/>
    </xf>
    <xf numFmtId="0" fontId="0" fillId="0" borderId="2" xfId="55" applyFont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179" fontId="8" fillId="0" borderId="2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178" fontId="6" fillId="0" borderId="6" xfId="0" applyNumberFormat="1" applyFont="1" applyBorder="1" applyAlignment="1">
      <alignment horizontal="left" vertical="center" wrapText="1"/>
    </xf>
    <xf numFmtId="179" fontId="0" fillId="0" borderId="0" xfId="55" applyNumberFormat="1">
      <alignment vertical="center"/>
    </xf>
    <xf numFmtId="0" fontId="0" fillId="0" borderId="0" xfId="0" applyFill="1">
      <alignment vertical="center"/>
    </xf>
    <xf numFmtId="177" fontId="0" fillId="0" borderId="0" xfId="0" applyNumberFormat="1">
      <alignment vertical="center"/>
    </xf>
    <xf numFmtId="178" fontId="10" fillId="0" borderId="0" xfId="0" applyNumberFormat="1" applyFont="1" applyAlignment="1">
      <alignment horizontal="left" vertical="center" wrapText="1"/>
    </xf>
    <xf numFmtId="178" fontId="10" fillId="0" borderId="6" xfId="0" applyNumberFormat="1" applyFont="1" applyBorder="1" applyAlignment="1">
      <alignment horizontal="left" vertical="center" wrapText="1"/>
    </xf>
    <xf numFmtId="177" fontId="11" fillId="0" borderId="0" xfId="0" applyNumberFormat="1" applyFont="1" applyAlignment="1">
      <alignment horizontal="center" vertical="center" wrapText="1"/>
    </xf>
    <xf numFmtId="178" fontId="11" fillId="0" borderId="0" xfId="0" applyNumberFormat="1" applyFont="1" applyAlignment="1">
      <alignment horizontal="center" vertical="center" wrapText="1"/>
    </xf>
    <xf numFmtId="177" fontId="10" fillId="0" borderId="0" xfId="0" applyNumberFormat="1" applyFont="1" applyBorder="1" applyAlignment="1">
      <alignment horizontal="left" vertical="center" wrapText="1"/>
    </xf>
    <xf numFmtId="178" fontId="10" fillId="0" borderId="0" xfId="0" applyNumberFormat="1" applyFont="1" applyBorder="1" applyAlignment="1">
      <alignment horizontal="left" vertical="center" wrapText="1"/>
    </xf>
    <xf numFmtId="177" fontId="10" fillId="0" borderId="2" xfId="0" applyNumberFormat="1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wrapText="1"/>
    </xf>
    <xf numFmtId="178" fontId="10" fillId="0" borderId="6" xfId="0" applyNumberFormat="1" applyFont="1" applyFill="1" applyBorder="1" applyAlignment="1">
      <alignment horizontal="left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left" vertical="center" wrapText="1"/>
    </xf>
    <xf numFmtId="178" fontId="10" fillId="0" borderId="2" xfId="0" applyNumberFormat="1" applyFont="1" applyFill="1" applyBorder="1" applyAlignment="1">
      <alignment horizontal="left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178" fontId="10" fillId="0" borderId="7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7" fontId="12" fillId="0" borderId="2" xfId="0" applyNumberFormat="1" applyFont="1" applyBorder="1">
      <alignment vertical="center"/>
    </xf>
    <xf numFmtId="0" fontId="0" fillId="0" borderId="2" xfId="0" applyBorder="1">
      <alignment vertical="center"/>
    </xf>
    <xf numFmtId="178" fontId="10" fillId="0" borderId="0" xfId="0" applyNumberFormat="1" applyFont="1" applyAlignment="1">
      <alignment horizontal="right" vertical="center" wrapText="1"/>
    </xf>
    <xf numFmtId="178" fontId="13" fillId="0" borderId="2" xfId="0" applyNumberFormat="1" applyFont="1" applyBorder="1" applyAlignment="1">
      <alignment horizontal="right" vertical="center" wrapText="1"/>
    </xf>
    <xf numFmtId="178" fontId="13" fillId="0" borderId="2" xfId="0" applyNumberFormat="1" applyFont="1" applyFill="1" applyBorder="1" applyAlignment="1">
      <alignment horizontal="right" vertical="center" wrapText="1"/>
    </xf>
    <xf numFmtId="0" fontId="0" fillId="0" borderId="2" xfId="0" applyFill="1" applyBorder="1">
      <alignment vertical="center"/>
    </xf>
    <xf numFmtId="0" fontId="0" fillId="0" borderId="0" xfId="0" applyFont="1" applyFill="1" applyAlignment="1">
      <alignment vertical="center"/>
    </xf>
    <xf numFmtId="178" fontId="2" fillId="0" borderId="0" xfId="0" applyNumberFormat="1" applyFont="1" applyFill="1" applyAlignment="1">
      <alignment horizontal="center" vertical="center" wrapText="1"/>
    </xf>
    <xf numFmtId="178" fontId="14" fillId="0" borderId="0" xfId="0" applyNumberFormat="1" applyFont="1" applyFill="1" applyBorder="1" applyAlignment="1">
      <alignment horizontal="left" vertical="center" wrapText="1"/>
    </xf>
    <xf numFmtId="178" fontId="15" fillId="0" borderId="0" xfId="0" applyNumberFormat="1" applyFont="1" applyFill="1" applyAlignment="1">
      <alignment horizontal="left" vertical="center" wrapText="1"/>
    </xf>
    <xf numFmtId="178" fontId="4" fillId="0" borderId="0" xfId="0" applyNumberFormat="1" applyFont="1" applyFill="1" applyBorder="1" applyAlignment="1">
      <alignment horizontal="right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180" fontId="4" fillId="0" borderId="2" xfId="0" applyNumberFormat="1" applyFont="1" applyFill="1" applyBorder="1" applyAlignment="1">
      <alignment horizontal="left" vertical="center" wrapText="1"/>
    </xf>
    <xf numFmtId="180" fontId="4" fillId="0" borderId="2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178" fontId="0" fillId="0" borderId="2" xfId="0" applyNumberFormat="1" applyFont="1" applyFill="1" applyBorder="1" applyAlignment="1">
      <alignment horizontal="right" vertical="center"/>
    </xf>
    <xf numFmtId="178" fontId="0" fillId="0" borderId="2" xfId="0" applyNumberFormat="1" applyFont="1" applyFill="1" applyBorder="1" applyAlignment="1">
      <alignment vertical="center"/>
    </xf>
    <xf numFmtId="178" fontId="16" fillId="0" borderId="0" xfId="0" applyNumberFormat="1" applyFont="1" applyFill="1" applyAlignment="1">
      <alignment horizontal="left" vertical="center" wrapText="1"/>
    </xf>
    <xf numFmtId="178" fontId="16" fillId="0" borderId="0" xfId="0" applyNumberFormat="1" applyFont="1" applyFill="1" applyBorder="1" applyAlignment="1">
      <alignment horizontal="left" vertical="center" wrapText="1"/>
    </xf>
    <xf numFmtId="179" fontId="0" fillId="0" borderId="0" xfId="0" applyNumberFormat="1">
      <alignment vertical="center"/>
    </xf>
    <xf numFmtId="178" fontId="17" fillId="0" borderId="0" xfId="0" applyNumberFormat="1" applyFont="1" applyAlignment="1">
      <alignment horizontal="center" vertical="center" wrapText="1"/>
    </xf>
    <xf numFmtId="179" fontId="17" fillId="0" borderId="0" xfId="0" applyNumberFormat="1" applyFont="1" applyAlignment="1">
      <alignment horizontal="center" vertical="center" wrapText="1"/>
    </xf>
    <xf numFmtId="179" fontId="18" fillId="0" borderId="0" xfId="0" applyNumberFormat="1" applyFont="1" applyAlignment="1">
      <alignment horizontal="right" vertical="center" wrapText="1"/>
    </xf>
    <xf numFmtId="179" fontId="18" fillId="0" borderId="2" xfId="0" applyNumberFormat="1" applyFont="1" applyBorder="1" applyAlignment="1">
      <alignment horizontal="center" vertical="center" wrapText="1"/>
    </xf>
    <xf numFmtId="178" fontId="19" fillId="0" borderId="2" xfId="0" applyNumberFormat="1" applyFont="1" applyBorder="1" applyAlignment="1">
      <alignment horizontal="center" vertical="center" wrapText="1"/>
    </xf>
    <xf numFmtId="179" fontId="20" fillId="0" borderId="2" xfId="0" applyNumberFormat="1" applyFont="1" applyBorder="1" applyAlignment="1">
      <alignment horizontal="right" vertical="center" wrapText="1"/>
    </xf>
    <xf numFmtId="178" fontId="19" fillId="0" borderId="2" xfId="0" applyNumberFormat="1" applyFont="1" applyBorder="1" applyAlignment="1">
      <alignment horizontal="left" vertical="center" wrapText="1"/>
    </xf>
    <xf numFmtId="179" fontId="0" fillId="0" borderId="2" xfId="0" applyNumberFormat="1" applyBorder="1">
      <alignment vertical="center"/>
    </xf>
    <xf numFmtId="179" fontId="0" fillId="0" borderId="2" xfId="0" applyNumberFormat="1" applyFill="1" applyBorder="1">
      <alignment vertical="center"/>
    </xf>
    <xf numFmtId="179" fontId="18" fillId="0" borderId="0" xfId="0" applyNumberFormat="1" applyFont="1" applyBorder="1" applyAlignment="1">
      <alignment horizontal="right" vertical="center" wrapText="1"/>
    </xf>
    <xf numFmtId="178" fontId="0" fillId="0" borderId="0" xfId="0" applyNumberFormat="1">
      <alignment vertical="center"/>
    </xf>
    <xf numFmtId="178" fontId="10" fillId="0" borderId="0" xfId="0" applyNumberFormat="1" applyFont="1" applyAlignment="1">
      <alignment horizontal="center" vertical="center" wrapText="1"/>
    </xf>
    <xf numFmtId="178" fontId="10" fillId="0" borderId="6" xfId="0" applyNumberFormat="1" applyFont="1" applyBorder="1" applyAlignment="1">
      <alignment horizontal="center" vertical="center" wrapText="1"/>
    </xf>
    <xf numFmtId="177" fontId="21" fillId="0" borderId="0" xfId="0" applyNumberFormat="1" applyFont="1" applyAlignment="1">
      <alignment horizontal="center" vertical="center" wrapText="1"/>
    </xf>
    <xf numFmtId="178" fontId="21" fillId="0" borderId="0" xfId="0" applyNumberFormat="1" applyFont="1" applyAlignment="1">
      <alignment horizontal="center" vertical="center" wrapText="1"/>
    </xf>
    <xf numFmtId="177" fontId="10" fillId="0" borderId="0" xfId="0" applyNumberFormat="1" applyFont="1" applyAlignment="1">
      <alignment horizontal="left" vertical="center" wrapText="1"/>
    </xf>
    <xf numFmtId="178" fontId="10" fillId="0" borderId="8" xfId="0" applyNumberFormat="1" applyFont="1" applyBorder="1" applyAlignment="1">
      <alignment horizontal="center" vertical="center" wrapText="1"/>
    </xf>
    <xf numFmtId="178" fontId="10" fillId="0" borderId="9" xfId="0" applyNumberFormat="1" applyFont="1" applyBorder="1" applyAlignment="1">
      <alignment horizontal="center" vertical="center" wrapText="1"/>
    </xf>
    <xf numFmtId="177" fontId="22" fillId="0" borderId="2" xfId="0" applyNumberFormat="1" applyFont="1" applyBorder="1" applyAlignment="1">
      <alignment horizontal="center" vertical="center" wrapText="1"/>
    </xf>
    <xf numFmtId="178" fontId="22" fillId="0" borderId="2" xfId="0" applyNumberFormat="1" applyFont="1" applyBorder="1" applyAlignment="1">
      <alignment horizontal="left" vertical="center" wrapText="1"/>
    </xf>
    <xf numFmtId="178" fontId="10" fillId="0" borderId="7" xfId="0" applyNumberFormat="1" applyFont="1" applyBorder="1" applyAlignment="1">
      <alignment horizontal="left" vertical="center" wrapText="1"/>
    </xf>
    <xf numFmtId="178" fontId="5" fillId="0" borderId="2" xfId="20" applyNumberFormat="1" applyFont="1" applyFill="1" applyBorder="1" applyAlignment="1">
      <alignment horizontal="right" vertical="center" wrapText="1"/>
    </xf>
    <xf numFmtId="178" fontId="10" fillId="0" borderId="10" xfId="0" applyNumberFormat="1" applyFont="1" applyBorder="1" applyAlignment="1">
      <alignment horizontal="left" vertical="center" wrapText="1"/>
    </xf>
    <xf numFmtId="178" fontId="10" fillId="0" borderId="11" xfId="0" applyNumberFormat="1" applyFont="1" applyBorder="1" applyAlignment="1">
      <alignment horizontal="center" vertical="center" wrapText="1"/>
    </xf>
    <xf numFmtId="178" fontId="10" fillId="0" borderId="12" xfId="0" applyNumberFormat="1" applyFont="1" applyBorder="1" applyAlignment="1">
      <alignment horizontal="center" vertical="center" wrapText="1"/>
    </xf>
    <xf numFmtId="178" fontId="10" fillId="0" borderId="13" xfId="0" applyNumberFormat="1" applyFont="1" applyBorder="1" applyAlignment="1">
      <alignment horizontal="center" vertical="center" wrapText="1"/>
    </xf>
    <xf numFmtId="178" fontId="13" fillId="0" borderId="6" xfId="0" applyNumberFormat="1" applyFont="1" applyBorder="1" applyAlignment="1">
      <alignment horizontal="right" vertical="center" wrapText="1"/>
    </xf>
    <xf numFmtId="178" fontId="16" fillId="0" borderId="6" xfId="0" applyNumberFormat="1" applyFont="1" applyBorder="1" applyAlignment="1">
      <alignment horizontal="left" vertical="center" wrapText="1"/>
    </xf>
    <xf numFmtId="178" fontId="23" fillId="0" borderId="6" xfId="0" applyNumberFormat="1" applyFont="1" applyBorder="1" applyAlignment="1">
      <alignment horizontal="left" vertical="center" wrapText="1"/>
    </xf>
    <xf numFmtId="178" fontId="16" fillId="0" borderId="6" xfId="0" applyNumberFormat="1" applyFont="1" applyBorder="1" applyAlignment="1">
      <alignment horizontal="center" vertical="center" wrapText="1"/>
    </xf>
    <xf numFmtId="178" fontId="10" fillId="0" borderId="14" xfId="0" applyNumberFormat="1" applyFont="1" applyBorder="1" applyAlignment="1">
      <alignment horizontal="left" vertical="center" wrapText="1"/>
    </xf>
    <xf numFmtId="177" fontId="0" fillId="0" borderId="0" xfId="0" applyNumberFormat="1" applyFill="1">
      <alignment vertical="center"/>
    </xf>
    <xf numFmtId="177" fontId="4" fillId="0" borderId="0" xfId="0" applyNumberFormat="1" applyFont="1" applyFill="1" applyAlignment="1">
      <alignment horizontal="center" vertical="center" wrapText="1"/>
    </xf>
    <xf numFmtId="178" fontId="4" fillId="0" borderId="0" xfId="0" applyNumberFormat="1" applyFont="1" applyFill="1" applyAlignment="1">
      <alignment horizontal="left" vertical="center" wrapText="1"/>
    </xf>
    <xf numFmtId="178" fontId="4" fillId="0" borderId="0" xfId="0" applyNumberFormat="1" applyFont="1" applyFill="1" applyAlignment="1">
      <alignment horizontal="right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177" fontId="24" fillId="0" borderId="0" xfId="0" applyNumberFormat="1" applyFont="1" applyFill="1" applyBorder="1" applyAlignment="1">
      <alignment horizontal="left" vertical="center" wrapText="1"/>
    </xf>
    <xf numFmtId="178" fontId="24" fillId="0" borderId="0" xfId="0" applyNumberFormat="1" applyFont="1" applyFill="1" applyBorder="1" applyAlignment="1">
      <alignment horizontal="left" vertical="center" wrapText="1"/>
    </xf>
    <xf numFmtId="181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80" fontId="5" fillId="0" borderId="2" xfId="20" applyNumberFormat="1" applyFont="1" applyFill="1" applyBorder="1" applyAlignment="1">
      <alignment horizontal="right" vertical="center" wrapText="1"/>
    </xf>
    <xf numFmtId="180" fontId="4" fillId="0" borderId="2" xfId="0" applyNumberFormat="1" applyFont="1" applyFill="1" applyBorder="1" applyAlignment="1">
      <alignment horizontal="right" vertical="center" wrapText="1"/>
    </xf>
    <xf numFmtId="178" fontId="24" fillId="0" borderId="0" xfId="0" applyNumberFormat="1" applyFont="1" applyFill="1" applyAlignment="1">
      <alignment horizontal="right" vertical="center" wrapText="1"/>
    </xf>
    <xf numFmtId="178" fontId="4" fillId="0" borderId="0" xfId="0" applyNumberFormat="1" applyFont="1" applyFill="1" applyBorder="1" applyAlignment="1">
      <alignment horizontal="left" vertical="center" wrapText="1"/>
    </xf>
    <xf numFmtId="177" fontId="25" fillId="0" borderId="0" xfId="0" applyNumberFormat="1" applyFont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left" vertical="center" wrapText="1"/>
    </xf>
    <xf numFmtId="178" fontId="10" fillId="0" borderId="2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Border="1" applyAlignment="1">
      <alignment horizontal="right" vertical="center" wrapText="1"/>
    </xf>
    <xf numFmtId="177" fontId="25" fillId="0" borderId="0" xfId="0" applyNumberFormat="1" applyFont="1" applyAlignment="1">
      <alignment vertical="center" wrapText="1"/>
    </xf>
    <xf numFmtId="178" fontId="4" fillId="0" borderId="0" xfId="0" applyNumberFormat="1" applyFont="1" applyAlignment="1">
      <alignment horizontal="right" vertical="center" wrapText="1"/>
    </xf>
    <xf numFmtId="178" fontId="24" fillId="0" borderId="0" xfId="0" applyNumberFormat="1" applyFont="1" applyAlignment="1">
      <alignment horizontal="right" vertical="center" wrapText="1"/>
    </xf>
    <xf numFmtId="178" fontId="4" fillId="0" borderId="0" xfId="0" applyNumberFormat="1" applyFont="1" applyAlignment="1">
      <alignment horizontal="left" vertical="center" wrapText="1"/>
    </xf>
    <xf numFmtId="178" fontId="2" fillId="0" borderId="0" xfId="0" applyNumberFormat="1" applyFont="1" applyAlignment="1">
      <alignment horizontal="center" vertical="center" wrapText="1"/>
    </xf>
    <xf numFmtId="178" fontId="14" fillId="0" borderId="0" xfId="0" applyNumberFormat="1" applyFont="1" applyAlignment="1">
      <alignment horizontal="left" vertical="center" wrapText="1"/>
    </xf>
    <xf numFmtId="178" fontId="4" fillId="0" borderId="10" xfId="0" applyNumberFormat="1" applyFont="1" applyBorder="1" applyAlignment="1">
      <alignment horizontal="right" vertical="center" wrapText="1"/>
    </xf>
    <xf numFmtId="178" fontId="6" fillId="0" borderId="11" xfId="0" applyNumberFormat="1" applyFont="1" applyBorder="1" applyAlignment="1">
      <alignment horizontal="center" vertical="center" wrapText="1"/>
    </xf>
    <xf numFmtId="178" fontId="6" fillId="0" borderId="13" xfId="0" applyNumberFormat="1" applyFont="1" applyBorder="1" applyAlignment="1">
      <alignment horizontal="center" vertical="center" wrapText="1"/>
    </xf>
    <xf numFmtId="178" fontId="4" fillId="0" borderId="14" xfId="0" applyNumberFormat="1" applyFont="1" applyBorder="1" applyAlignment="1">
      <alignment horizontal="left" vertical="center" wrapText="1"/>
    </xf>
    <xf numFmtId="178" fontId="6" fillId="0" borderId="6" xfId="0" applyNumberFormat="1" applyFont="1" applyBorder="1" applyAlignment="1">
      <alignment horizontal="center" vertical="center" wrapText="1"/>
    </xf>
    <xf numFmtId="178" fontId="6" fillId="0" borderId="6" xfId="0" applyNumberFormat="1" applyFont="1" applyBorder="1" applyAlignment="1">
      <alignment horizontal="right" vertical="center" wrapText="1"/>
    </xf>
    <xf numFmtId="178" fontId="4" fillId="0" borderId="7" xfId="0" applyNumberFormat="1" applyFont="1" applyBorder="1" applyAlignment="1">
      <alignment horizontal="left" vertical="center" wrapText="1"/>
    </xf>
    <xf numFmtId="178" fontId="4" fillId="0" borderId="7" xfId="0" applyNumberFormat="1" applyFont="1" applyBorder="1" applyAlignment="1">
      <alignment horizontal="righ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5 10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_部门支出总体情况表（03表）" xfId="20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常规 10 2" xfId="52"/>
    <cellStyle name="60% - 强调文字颜色 6" xfId="53" builtinId="52"/>
    <cellStyle name="常规 17" xfId="54"/>
    <cellStyle name="常规 2" xfId="55"/>
    <cellStyle name="常规_部门整体支出绩效目标表" xfId="56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workbookViewId="0">
      <selection activeCell="M10" sqref="M10"/>
    </sheetView>
  </sheetViews>
  <sheetFormatPr defaultColWidth="9" defaultRowHeight="13.5" outlineLevelCol="4"/>
  <cols>
    <col min="1" max="1" width="31.25" customWidth="1"/>
    <col min="2" max="2" width="20" customWidth="1"/>
    <col min="3" max="3" width="31.25" customWidth="1"/>
    <col min="4" max="4" width="20" customWidth="1"/>
    <col min="5" max="5" width="3.875" customWidth="1"/>
    <col min="10" max="10" width="10.375"/>
  </cols>
  <sheetData>
    <row r="1" ht="25.5" customHeight="1" spans="1:5">
      <c r="A1" s="125"/>
      <c r="B1" s="125"/>
      <c r="C1" s="125"/>
      <c r="D1" s="126" t="s">
        <v>0</v>
      </c>
      <c r="E1" s="127"/>
    </row>
    <row r="2" ht="25.5" customHeight="1" spans="1:5">
      <c r="A2" s="128" t="s">
        <v>1</v>
      </c>
      <c r="B2" s="128"/>
      <c r="C2" s="128"/>
      <c r="D2" s="128"/>
      <c r="E2" s="127"/>
    </row>
    <row r="3" ht="23.25" customHeight="1" spans="1:5">
      <c r="A3" s="129" t="s">
        <v>2</v>
      </c>
      <c r="B3" s="129"/>
      <c r="C3" s="130" t="s">
        <v>3</v>
      </c>
      <c r="D3" s="130"/>
      <c r="E3" s="127"/>
    </row>
    <row r="4" ht="22.5" customHeight="1" spans="1:5">
      <c r="A4" s="131" t="s">
        <v>4</v>
      </c>
      <c r="B4" s="132"/>
      <c r="C4" s="131" t="s">
        <v>5</v>
      </c>
      <c r="D4" s="132"/>
      <c r="E4" s="133"/>
    </row>
    <row r="5" ht="22.5" customHeight="1" spans="1:5">
      <c r="A5" s="134" t="s">
        <v>6</v>
      </c>
      <c r="B5" s="134" t="s">
        <v>7</v>
      </c>
      <c r="C5" s="134" t="s">
        <v>6</v>
      </c>
      <c r="D5" s="134" t="s">
        <v>7</v>
      </c>
      <c r="E5" s="133"/>
    </row>
    <row r="6" ht="21" customHeight="1" spans="1:5">
      <c r="A6" s="29" t="s">
        <v>8</v>
      </c>
      <c r="B6" s="135">
        <f>B7+B8</f>
        <v>1699.78</v>
      </c>
      <c r="C6" s="29" t="s">
        <v>9</v>
      </c>
      <c r="D6" s="135">
        <f>SUM(D7:D9)</f>
        <v>12380</v>
      </c>
      <c r="E6" s="133"/>
    </row>
    <row r="7" ht="21" customHeight="1" spans="1:5">
      <c r="A7" s="29" t="s">
        <v>10</v>
      </c>
      <c r="B7" s="135">
        <v>1349.78</v>
      </c>
      <c r="C7" s="29" t="s">
        <v>11</v>
      </c>
      <c r="D7" s="135">
        <v>11111</v>
      </c>
      <c r="E7" s="133"/>
    </row>
    <row r="8" ht="21" customHeight="1" spans="1:5">
      <c r="A8" s="29" t="s">
        <v>12</v>
      </c>
      <c r="B8" s="135">
        <v>350</v>
      </c>
      <c r="C8" s="29" t="s">
        <v>13</v>
      </c>
      <c r="D8" s="135">
        <v>1219</v>
      </c>
      <c r="E8" s="133"/>
    </row>
    <row r="9" ht="21" customHeight="1" spans="1:5">
      <c r="A9" s="29" t="s">
        <v>14</v>
      </c>
      <c r="B9" s="135">
        <v>350</v>
      </c>
      <c r="C9" s="29" t="s">
        <v>15</v>
      </c>
      <c r="D9" s="135">
        <v>50</v>
      </c>
      <c r="E9" s="133"/>
    </row>
    <row r="10" ht="21" customHeight="1" spans="1:5">
      <c r="A10" s="29" t="s">
        <v>16</v>
      </c>
      <c r="B10" s="135"/>
      <c r="C10" s="29" t="s">
        <v>17</v>
      </c>
      <c r="D10" s="135">
        <f>SUM(D11:D16)</f>
        <v>379918</v>
      </c>
      <c r="E10" s="133"/>
    </row>
    <row r="11" ht="21" customHeight="1" spans="1:5">
      <c r="A11" s="29" t="s">
        <v>18</v>
      </c>
      <c r="B11" s="135"/>
      <c r="C11" s="29" t="s">
        <v>19</v>
      </c>
      <c r="D11" s="135">
        <v>9170</v>
      </c>
      <c r="E11" s="133"/>
    </row>
    <row r="12" ht="21" customHeight="1" spans="1:5">
      <c r="A12" s="29" t="s">
        <v>20</v>
      </c>
      <c r="B12" s="135"/>
      <c r="C12" s="29" t="s">
        <v>21</v>
      </c>
      <c r="D12" s="135">
        <v>214441</v>
      </c>
      <c r="E12" s="133"/>
    </row>
    <row r="13" ht="27" customHeight="1" spans="1:5">
      <c r="A13" s="29" t="s">
        <v>22</v>
      </c>
      <c r="B13" s="135"/>
      <c r="C13" s="29" t="s">
        <v>23</v>
      </c>
      <c r="D13" s="135">
        <v>127975</v>
      </c>
      <c r="E13" s="133"/>
    </row>
    <row r="14" ht="21" customHeight="1" spans="1:5">
      <c r="A14" s="29" t="s">
        <v>24</v>
      </c>
      <c r="B14" s="135"/>
      <c r="C14" s="29" t="s">
        <v>25</v>
      </c>
      <c r="D14" s="135">
        <v>335</v>
      </c>
      <c r="E14" s="133"/>
    </row>
    <row r="15" ht="21" customHeight="1" spans="1:5">
      <c r="A15" s="29" t="s">
        <v>26</v>
      </c>
      <c r="B15" s="135"/>
      <c r="C15" s="29" t="s">
        <v>27</v>
      </c>
      <c r="D15" s="135">
        <v>7470</v>
      </c>
      <c r="E15" s="133"/>
    </row>
    <row r="16" ht="21" customHeight="1" spans="1:5">
      <c r="A16" s="29" t="s">
        <v>28</v>
      </c>
      <c r="B16" s="135">
        <v>0</v>
      </c>
      <c r="C16" s="29" t="s">
        <v>29</v>
      </c>
      <c r="D16" s="135">
        <v>20527</v>
      </c>
      <c r="E16" s="133"/>
    </row>
    <row r="17" ht="21" customHeight="1" spans="1:5">
      <c r="A17" s="29" t="s">
        <v>30</v>
      </c>
      <c r="B17" s="135">
        <v>0</v>
      </c>
      <c r="C17" s="29"/>
      <c r="D17" s="135"/>
      <c r="E17" s="133"/>
    </row>
    <row r="18" ht="21" customHeight="1" spans="1:5">
      <c r="A18" s="29" t="s">
        <v>31</v>
      </c>
      <c r="B18" s="135">
        <v>0</v>
      </c>
      <c r="C18" s="29"/>
      <c r="D18" s="135"/>
      <c r="E18" s="133"/>
    </row>
    <row r="19" ht="21" customHeight="1" spans="1:5">
      <c r="A19" s="29" t="s">
        <v>32</v>
      </c>
      <c r="B19" s="135">
        <v>0</v>
      </c>
      <c r="C19" s="134"/>
      <c r="D19" s="135"/>
      <c r="E19" s="133"/>
    </row>
    <row r="20" ht="21" customHeight="1" spans="1:5">
      <c r="A20" s="29" t="s">
        <v>33</v>
      </c>
      <c r="B20" s="135">
        <v>0</v>
      </c>
      <c r="C20" s="134"/>
      <c r="D20" s="135"/>
      <c r="E20" s="133"/>
    </row>
    <row r="21" ht="21" customHeight="1" spans="1:5">
      <c r="A21" s="29" t="s">
        <v>34</v>
      </c>
      <c r="B21" s="135">
        <v>126687</v>
      </c>
      <c r="C21" s="134" t="s">
        <v>35</v>
      </c>
      <c r="D21" s="135">
        <f>D6+D10</f>
        <v>392298</v>
      </c>
      <c r="E21" s="133"/>
    </row>
    <row r="22" ht="21" customHeight="1" spans="1:5">
      <c r="A22" s="29" t="s">
        <v>36</v>
      </c>
      <c r="B22" s="135">
        <v>0</v>
      </c>
      <c r="C22" s="29"/>
      <c r="D22" s="135"/>
      <c r="E22" s="133"/>
    </row>
    <row r="23" ht="21" customHeight="1" spans="1:5">
      <c r="A23" s="29" t="s">
        <v>37</v>
      </c>
      <c r="B23" s="135">
        <v>263911.22</v>
      </c>
      <c r="C23" s="29" t="s">
        <v>38</v>
      </c>
      <c r="D23" s="135"/>
      <c r="E23" s="133"/>
    </row>
    <row r="24" ht="21" customHeight="1" spans="1:5">
      <c r="A24" s="134" t="s">
        <v>39</v>
      </c>
      <c r="B24" s="135">
        <f>B26</f>
        <v>392298</v>
      </c>
      <c r="C24" s="29" t="s">
        <v>40</v>
      </c>
      <c r="D24" s="135"/>
      <c r="E24" s="133"/>
    </row>
    <row r="25" ht="21" customHeight="1" spans="1:5">
      <c r="A25" s="29" t="s">
        <v>41</v>
      </c>
      <c r="B25" s="135">
        <v>0</v>
      </c>
      <c r="C25" s="29" t="s">
        <v>42</v>
      </c>
      <c r="D25" s="135"/>
      <c r="E25" s="133"/>
    </row>
    <row r="26" ht="21" customHeight="1" spans="1:5">
      <c r="A26" s="134" t="s">
        <v>43</v>
      </c>
      <c r="B26" s="135">
        <f>B6+B17+B21+B23</f>
        <v>392298</v>
      </c>
      <c r="C26" s="134" t="s">
        <v>44</v>
      </c>
      <c r="D26" s="135">
        <f>D21</f>
        <v>392298</v>
      </c>
      <c r="E26" s="133"/>
    </row>
    <row r="27" ht="21" customHeight="1" spans="1:5">
      <c r="A27" s="136"/>
      <c r="B27" s="137"/>
      <c r="C27" s="136"/>
      <c r="D27" s="136"/>
      <c r="E27" s="127"/>
    </row>
  </sheetData>
  <mergeCells count="5">
    <mergeCell ref="A2:D2"/>
    <mergeCell ref="A3:B3"/>
    <mergeCell ref="C3:D3"/>
    <mergeCell ref="A4:B4"/>
    <mergeCell ref="C4:D4"/>
  </mergeCells>
  <pageMargins left="0.7" right="0.7" top="0.75" bottom="0.75" header="0.3" footer="0.3"/>
  <pageSetup paperSize="9" scale="8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workbookViewId="0">
      <selection activeCell="D6" sqref="D6"/>
    </sheetView>
  </sheetViews>
  <sheetFormatPr defaultColWidth="9" defaultRowHeight="13.5" outlineLevelRow="6"/>
  <cols>
    <col min="1" max="10" width="9" style="1"/>
    <col min="11" max="11" width="16" style="1" customWidth="1"/>
    <col min="12" max="12" width="13.625" style="1" customWidth="1"/>
    <col min="13" max="13" width="12.875" style="1" customWidth="1"/>
    <col min="14" max="14" width="14.625" style="1" customWidth="1"/>
    <col min="15" max="16384" width="9" style="1"/>
  </cols>
  <sheetData>
    <row r="1" ht="25.5" spans="1:14">
      <c r="A1" s="2"/>
      <c r="B1" s="3" t="s">
        <v>475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14.25" spans="1:14">
      <c r="A2" s="4" t="s">
        <v>2</v>
      </c>
      <c r="B2" s="4"/>
      <c r="C2" s="4"/>
      <c r="D2" s="4"/>
      <c r="E2" s="5"/>
      <c r="F2" s="5"/>
      <c r="G2" s="5"/>
      <c r="H2" s="6"/>
      <c r="I2" s="12"/>
      <c r="J2" s="12"/>
      <c r="K2" s="12"/>
      <c r="L2" s="12"/>
      <c r="M2" s="2"/>
      <c r="N2" s="13" t="s">
        <v>46</v>
      </c>
    </row>
    <row r="3" ht="24" customHeight="1" spans="1:14">
      <c r="A3" s="7" t="s">
        <v>47</v>
      </c>
      <c r="B3" s="7" t="s">
        <v>48</v>
      </c>
      <c r="C3" s="7" t="s">
        <v>476</v>
      </c>
      <c r="D3" s="7"/>
      <c r="E3" s="7"/>
      <c r="F3" s="7"/>
      <c r="G3" s="7"/>
      <c r="H3" s="7"/>
      <c r="I3" s="7"/>
      <c r="J3" s="7"/>
      <c r="K3" s="8" t="s">
        <v>477</v>
      </c>
      <c r="L3" s="8" t="s">
        <v>478</v>
      </c>
      <c r="M3" s="14" t="s">
        <v>479</v>
      </c>
      <c r="N3" s="15"/>
    </row>
    <row r="4" ht="28.9" customHeight="1" spans="1:14">
      <c r="A4" s="7"/>
      <c r="B4" s="7"/>
      <c r="C4" s="7" t="s">
        <v>480</v>
      </c>
      <c r="D4" s="7" t="s">
        <v>481</v>
      </c>
      <c r="E4" s="7"/>
      <c r="F4" s="7"/>
      <c r="G4" s="7"/>
      <c r="H4" s="7"/>
      <c r="I4" s="7" t="s">
        <v>482</v>
      </c>
      <c r="J4" s="7"/>
      <c r="K4" s="8"/>
      <c r="L4" s="7"/>
      <c r="M4" s="7" t="s">
        <v>483</v>
      </c>
      <c r="N4" s="7" t="s">
        <v>484</v>
      </c>
    </row>
    <row r="5" ht="36" spans="1:14">
      <c r="A5" s="7"/>
      <c r="B5" s="7"/>
      <c r="C5" s="7"/>
      <c r="D5" s="8" t="s">
        <v>332</v>
      </c>
      <c r="E5" s="8" t="s">
        <v>485</v>
      </c>
      <c r="F5" s="8" t="s">
        <v>486</v>
      </c>
      <c r="G5" s="8" t="s">
        <v>487</v>
      </c>
      <c r="H5" s="8" t="s">
        <v>488</v>
      </c>
      <c r="I5" s="8" t="s">
        <v>73</v>
      </c>
      <c r="J5" s="8" t="s">
        <v>74</v>
      </c>
      <c r="K5" s="8"/>
      <c r="L5" s="7"/>
      <c r="M5" s="7"/>
      <c r="N5" s="7"/>
    </row>
    <row r="6" ht="134.1" customHeight="1" spans="1:14">
      <c r="A6" s="9">
        <v>746</v>
      </c>
      <c r="B6" s="10" t="s">
        <v>65</v>
      </c>
      <c r="C6" s="11">
        <f>SUM(D6:E6)</f>
        <v>392298</v>
      </c>
      <c r="D6" s="11">
        <v>265611</v>
      </c>
      <c r="E6" s="11">
        <v>126687</v>
      </c>
      <c r="F6" s="11"/>
      <c r="G6" s="11"/>
      <c r="H6" s="11"/>
      <c r="I6" s="11">
        <v>12380</v>
      </c>
      <c r="J6" s="11">
        <v>379918</v>
      </c>
      <c r="K6" s="16" t="s">
        <v>489</v>
      </c>
      <c r="L6" s="17" t="s">
        <v>490</v>
      </c>
      <c r="M6" s="17" t="s">
        <v>491</v>
      </c>
      <c r="N6" s="17" t="s">
        <v>492</v>
      </c>
    </row>
    <row r="7" spans="13:14">
      <c r="M7" s="18"/>
      <c r="N7" s="18"/>
    </row>
  </sheetData>
  <mergeCells count="13">
    <mergeCell ref="B1:N1"/>
    <mergeCell ref="C3:J3"/>
    <mergeCell ref="M3:N3"/>
    <mergeCell ref="D4:H4"/>
    <mergeCell ref="I4:J4"/>
    <mergeCell ref="M7:N7"/>
    <mergeCell ref="A3:A5"/>
    <mergeCell ref="B3:B5"/>
    <mergeCell ref="C4:C5"/>
    <mergeCell ref="K3:K5"/>
    <mergeCell ref="L3:L5"/>
    <mergeCell ref="M4:M5"/>
    <mergeCell ref="N4:N5"/>
  </mergeCells>
  <printOptions horizontalCentered="1"/>
  <pageMargins left="0.700694444444445" right="0.700694444444445" top="0.751388888888889" bottom="0.751388888888889" header="0.298611111111111" footer="0.298611111111111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5"/>
  <sheetViews>
    <sheetView workbookViewId="0">
      <selection activeCell="D14" sqref="D14"/>
    </sheetView>
  </sheetViews>
  <sheetFormatPr defaultColWidth="9" defaultRowHeight="13.5" outlineLevelRow="4"/>
  <cols>
    <col min="1" max="1" width="8.125" style="32" customWidth="1"/>
    <col min="2" max="2" width="26.875" customWidth="1"/>
    <col min="3" max="3" width="9" hidden="1" customWidth="1"/>
    <col min="4" max="4" width="13" style="84" customWidth="1"/>
    <col min="5" max="5" width="11.25" style="84" customWidth="1"/>
    <col min="6" max="6" width="7.5" customWidth="1"/>
    <col min="7" max="8" width="5.625" customWidth="1"/>
    <col min="9" max="9" width="7.75" customWidth="1"/>
    <col min="10" max="10" width="8.75" customWidth="1"/>
    <col min="11" max="11" width="5.375" customWidth="1"/>
    <col min="12" max="13" width="5.625" customWidth="1"/>
    <col min="14" max="14" width="10.875" customWidth="1"/>
    <col min="15" max="15" width="12" customWidth="1"/>
    <col min="16" max="16" width="5.625" customWidth="1"/>
    <col min="17" max="17" width="12" customWidth="1"/>
    <col min="18" max="18" width="5.625" customWidth="1"/>
    <col min="19" max="20" width="8.125" customWidth="1"/>
    <col min="21" max="21" width="1.875" customWidth="1"/>
  </cols>
  <sheetData>
    <row r="1" ht="21.75" customHeight="1" spans="1:21">
      <c r="A1" s="119" t="s">
        <v>45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24"/>
      <c r="T1" s="124"/>
      <c r="U1" s="33"/>
    </row>
    <row r="2" ht="15" customHeight="1" spans="1:19">
      <c r="A2" s="89" t="s">
        <v>2</v>
      </c>
      <c r="B2" s="89"/>
      <c r="C2" s="89"/>
      <c r="D2" s="33"/>
      <c r="E2" s="33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 t="s">
        <v>46</v>
      </c>
      <c r="R2" s="54"/>
      <c r="S2" s="33"/>
    </row>
    <row r="3" ht="11.25" customHeight="1" spans="1:19">
      <c r="A3" s="120" t="s">
        <v>47</v>
      </c>
      <c r="B3" s="120" t="s">
        <v>48</v>
      </c>
      <c r="C3" s="120" t="s">
        <v>49</v>
      </c>
      <c r="D3" s="120" t="s">
        <v>50</v>
      </c>
      <c r="E3" s="120" t="s">
        <v>51</v>
      </c>
      <c r="F3" s="120" t="s">
        <v>52</v>
      </c>
      <c r="G3" s="120"/>
      <c r="H3" s="120"/>
      <c r="I3" s="120"/>
      <c r="J3" s="120"/>
      <c r="K3" s="120"/>
      <c r="L3" s="120" t="s">
        <v>53</v>
      </c>
      <c r="M3" s="120"/>
      <c r="N3" s="120"/>
      <c r="O3" s="120" t="s">
        <v>54</v>
      </c>
      <c r="P3" s="120" t="s">
        <v>55</v>
      </c>
      <c r="Q3" s="120" t="s">
        <v>56</v>
      </c>
      <c r="R3" s="120" t="s">
        <v>57</v>
      </c>
      <c r="S3" s="33"/>
    </row>
    <row r="4" ht="36" spans="1:18">
      <c r="A4" s="120"/>
      <c r="B4" s="120"/>
      <c r="C4" s="120"/>
      <c r="D4" s="120"/>
      <c r="E4" s="120"/>
      <c r="F4" s="120" t="s">
        <v>58</v>
      </c>
      <c r="G4" s="120" t="s">
        <v>59</v>
      </c>
      <c r="H4" s="120" t="s">
        <v>60</v>
      </c>
      <c r="I4" s="120" t="s">
        <v>61</v>
      </c>
      <c r="J4" s="120" t="s">
        <v>62</v>
      </c>
      <c r="K4" s="120" t="s">
        <v>63</v>
      </c>
      <c r="L4" s="120" t="s">
        <v>58</v>
      </c>
      <c r="M4" s="120" t="s">
        <v>64</v>
      </c>
      <c r="N4" s="120" t="s">
        <v>63</v>
      </c>
      <c r="O4" s="120"/>
      <c r="P4" s="120"/>
      <c r="Q4" s="120"/>
      <c r="R4" s="120"/>
    </row>
    <row r="5" ht="30" customHeight="1" spans="1:18">
      <c r="A5" s="121">
        <v>746</v>
      </c>
      <c r="B5" s="45" t="s">
        <v>65</v>
      </c>
      <c r="C5" s="122">
        <v>1</v>
      </c>
      <c r="D5" s="123">
        <v>392298</v>
      </c>
      <c r="E5" s="123">
        <v>1349.78</v>
      </c>
      <c r="F5" s="123">
        <v>350</v>
      </c>
      <c r="G5" s="123"/>
      <c r="H5" s="123"/>
      <c r="I5" s="123"/>
      <c r="J5" s="123"/>
      <c r="K5" s="123"/>
      <c r="L5" s="123"/>
      <c r="M5" s="123"/>
      <c r="N5" s="123"/>
      <c r="O5" s="123">
        <v>126687</v>
      </c>
      <c r="P5" s="123"/>
      <c r="Q5" s="123">
        <v>263911.22</v>
      </c>
      <c r="R5" s="45"/>
    </row>
  </sheetData>
  <mergeCells count="14">
    <mergeCell ref="A1:R1"/>
    <mergeCell ref="A2:E2"/>
    <mergeCell ref="Q2:R2"/>
    <mergeCell ref="F3:K3"/>
    <mergeCell ref="L3:N3"/>
    <mergeCell ref="A3:A4"/>
    <mergeCell ref="B3:B4"/>
    <mergeCell ref="C3:C4"/>
    <mergeCell ref="D3:D4"/>
    <mergeCell ref="E3:E4"/>
    <mergeCell ref="O3:O4"/>
    <mergeCell ref="P3:P4"/>
    <mergeCell ref="Q3:Q4"/>
    <mergeCell ref="R3:R4"/>
  </mergeCells>
  <printOptions horizontalCentered="1"/>
  <pageMargins left="0.786805555555556" right="0.786805555555556" top="0.751388888888889" bottom="0.751388888888889" header="0.298611111111111" footer="0.298611111111111"/>
  <pageSetup paperSize="9" scale="8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33"/>
  <sheetViews>
    <sheetView workbookViewId="0">
      <pane xSplit="7" ySplit="5" topLeftCell="H6" activePane="bottomRight" state="frozen"/>
      <selection/>
      <selection pane="topRight"/>
      <selection pane="bottomLeft"/>
      <selection pane="bottomRight" activeCell="F7" sqref="F7"/>
    </sheetView>
  </sheetViews>
  <sheetFormatPr defaultColWidth="9" defaultRowHeight="13.5"/>
  <cols>
    <col min="1" max="1" width="5.625" style="105" customWidth="1"/>
    <col min="2" max="2" width="8.25" style="105" customWidth="1"/>
    <col min="3" max="5" width="5.625" style="105" customWidth="1"/>
    <col min="6" max="6" width="21.5" style="31" customWidth="1"/>
    <col min="7" max="7" width="9" style="31" hidden="1" customWidth="1"/>
    <col min="8" max="11" width="10.625" style="31" customWidth="1"/>
    <col min="12" max="12" width="5.625" style="31" customWidth="1"/>
    <col min="13" max="14" width="10.375" style="31" customWidth="1"/>
    <col min="15" max="15" width="10.25" style="31" customWidth="1"/>
    <col min="16" max="16" width="9.25" style="31" customWidth="1"/>
    <col min="17" max="17" width="7.875" style="31" customWidth="1"/>
    <col min="18" max="18" width="8.875" style="31" customWidth="1"/>
    <col min="19" max="19" width="9.875" style="31" customWidth="1"/>
    <col min="20" max="24" width="5.625" style="31" customWidth="1"/>
    <col min="25" max="16384" width="9" style="31"/>
  </cols>
  <sheetData>
    <row r="1" ht="18.75" customHeight="1" spans="1:24">
      <c r="A1" s="106"/>
      <c r="B1" s="106"/>
      <c r="C1" s="106"/>
      <c r="D1" s="106"/>
      <c r="E1" s="106"/>
      <c r="F1" s="107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17" t="s">
        <v>66</v>
      </c>
      <c r="U1" s="117"/>
      <c r="V1" s="117"/>
      <c r="W1" s="107"/>
      <c r="X1" s="107"/>
    </row>
    <row r="2" ht="25.5" customHeight="1" spans="1:24">
      <c r="A2" s="109" t="s">
        <v>67</v>
      </c>
      <c r="B2" s="109"/>
      <c r="C2" s="109"/>
      <c r="D2" s="109"/>
      <c r="E2" s="10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107"/>
      <c r="X2" s="107"/>
    </row>
    <row r="3" ht="18.75" customHeight="1" spans="1:24">
      <c r="A3" s="110" t="s">
        <v>2</v>
      </c>
      <c r="B3" s="110"/>
      <c r="C3" s="110"/>
      <c r="D3" s="110"/>
      <c r="E3" s="110"/>
      <c r="F3" s="111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62" t="s">
        <v>68</v>
      </c>
      <c r="T3" s="62"/>
      <c r="U3" s="62"/>
      <c r="V3" s="62"/>
      <c r="W3" s="107"/>
      <c r="X3" s="107"/>
    </row>
    <row r="4" ht="20.25" customHeight="1" spans="1:24">
      <c r="A4" s="9" t="s">
        <v>47</v>
      </c>
      <c r="B4" s="9" t="s">
        <v>69</v>
      </c>
      <c r="C4" s="9" t="s">
        <v>69</v>
      </c>
      <c r="D4" s="9"/>
      <c r="E4" s="9"/>
      <c r="F4" s="63" t="s">
        <v>70</v>
      </c>
      <c r="G4" s="63" t="s">
        <v>71</v>
      </c>
      <c r="H4" s="63" t="s">
        <v>72</v>
      </c>
      <c r="I4" s="63" t="s">
        <v>73</v>
      </c>
      <c r="J4" s="63"/>
      <c r="K4" s="63"/>
      <c r="L4" s="63"/>
      <c r="M4" s="63" t="s">
        <v>74</v>
      </c>
      <c r="N4" s="63"/>
      <c r="O4" s="63"/>
      <c r="P4" s="63"/>
      <c r="Q4" s="63"/>
      <c r="R4" s="63"/>
      <c r="S4" s="63"/>
      <c r="T4" s="63" t="s">
        <v>75</v>
      </c>
      <c r="U4" s="63" t="s">
        <v>76</v>
      </c>
      <c r="V4" s="63" t="s">
        <v>77</v>
      </c>
      <c r="W4" s="118"/>
      <c r="X4" s="107"/>
    </row>
    <row r="5" ht="45.95" customHeight="1" spans="1:24">
      <c r="A5" s="9"/>
      <c r="B5" s="9"/>
      <c r="C5" s="9" t="s">
        <v>78</v>
      </c>
      <c r="D5" s="9" t="s">
        <v>79</v>
      </c>
      <c r="E5" s="9" t="s">
        <v>80</v>
      </c>
      <c r="F5" s="63"/>
      <c r="G5" s="63"/>
      <c r="H5" s="63"/>
      <c r="I5" s="63" t="s">
        <v>81</v>
      </c>
      <c r="J5" s="63" t="s">
        <v>82</v>
      </c>
      <c r="K5" s="63" t="s">
        <v>83</v>
      </c>
      <c r="L5" s="63" t="s">
        <v>84</v>
      </c>
      <c r="M5" s="63" t="s">
        <v>81</v>
      </c>
      <c r="N5" s="63" t="s">
        <v>85</v>
      </c>
      <c r="O5" s="63" t="s">
        <v>86</v>
      </c>
      <c r="P5" s="63" t="s">
        <v>87</v>
      </c>
      <c r="Q5" s="63" t="s">
        <v>88</v>
      </c>
      <c r="R5" s="63" t="s">
        <v>89</v>
      </c>
      <c r="S5" s="63" t="s">
        <v>90</v>
      </c>
      <c r="T5" s="63"/>
      <c r="U5" s="63"/>
      <c r="V5" s="63"/>
      <c r="W5" s="118"/>
      <c r="X5" s="107"/>
    </row>
    <row r="6" s="58" customFormat="1" ht="24.95" customHeight="1" spans="1:24">
      <c r="A6" s="112">
        <v>746</v>
      </c>
      <c r="B6" s="113" t="s">
        <v>81</v>
      </c>
      <c r="C6" s="114"/>
      <c r="D6" s="114"/>
      <c r="E6" s="114"/>
      <c r="F6" s="44"/>
      <c r="G6" s="44"/>
      <c r="H6" s="115">
        <f>I6+M6</f>
        <v>392298</v>
      </c>
      <c r="I6" s="115">
        <f>SUBTOTAL(9,J6:L6)</f>
        <v>12380</v>
      </c>
      <c r="J6" s="115">
        <f>J7+J43+J54+J58+J64+J75+J81+J103+J109+J113+J117+J122+J129+J132</f>
        <v>11111</v>
      </c>
      <c r="K6" s="115">
        <f>K7+K43+K54+K58+K64+K75+K81+K103+K109+K113+K117+K122+K129+K132</f>
        <v>1219</v>
      </c>
      <c r="L6" s="115">
        <f>L7+L43+L54+L58+L64+L75+L81+L103+L109+L113+L117+L122+L129+L132</f>
        <v>50</v>
      </c>
      <c r="M6" s="116">
        <f>SUM(N6:S6)</f>
        <v>379918</v>
      </c>
      <c r="N6" s="115">
        <f>N7+N43+N54+N58+N64+N75+N81+N103+N109+N113+N117+N122+N129+N132+N128</f>
        <v>9170</v>
      </c>
      <c r="O6" s="115">
        <f>O7+O43+O54+O58+O64+O75+O81+O103+O109+O113+O117+O122+O129+O132+O128</f>
        <v>214441</v>
      </c>
      <c r="P6" s="115">
        <f>P7+P43+P54+P58+P64+P75+P81+P103+P109+P113+P117+P122+P129+P132</f>
        <v>127975</v>
      </c>
      <c r="Q6" s="115">
        <f>Q7+Q43+Q54+Q58+Q64+Q75+Q81+Q103+Q109+Q113+Q117+Q122+Q129+Q132+Q128</f>
        <v>335</v>
      </c>
      <c r="R6" s="115">
        <f>R7+R43+R54+R58+R64+R75+R81+R103+R109+R113+R117+R122+R129+R132+R128</f>
        <v>7470</v>
      </c>
      <c r="S6" s="115">
        <f t="shared" ref="S6" si="0">S7+S43+S54+S58+S64+S75+S81+S103+S109+S113+S117+S122+S129+S132+S128</f>
        <v>20527</v>
      </c>
      <c r="T6" s="116"/>
      <c r="U6" s="116"/>
      <c r="V6" s="116"/>
      <c r="W6" s="118"/>
      <c r="X6" s="107"/>
    </row>
    <row r="7" s="58" customFormat="1" ht="20.25" customHeight="1" spans="1:24">
      <c r="A7" s="112">
        <v>746</v>
      </c>
      <c r="B7" s="113" t="s">
        <v>91</v>
      </c>
      <c r="C7" s="114">
        <v>201</v>
      </c>
      <c r="D7" s="114"/>
      <c r="E7" s="114"/>
      <c r="F7" s="44" t="s">
        <v>92</v>
      </c>
      <c r="G7" s="44"/>
      <c r="H7" s="115">
        <f t="shared" ref="H7:H31" si="1">I7+M7</f>
        <v>11841</v>
      </c>
      <c r="I7" s="115">
        <f t="shared" ref="I7:I31" si="2">SUM(J7:L7)</f>
        <v>6616</v>
      </c>
      <c r="J7" s="116">
        <f>J8+J13+J16+J18+J23+J25+J28+J32+J34+J37+J40+J128</f>
        <v>6151</v>
      </c>
      <c r="K7" s="116">
        <f>K8+K13+K16+K18+K23+K25+K28+K32+K34+K37+K40+K128</f>
        <v>465</v>
      </c>
      <c r="L7" s="116">
        <f>L8+L13+L16+L18+L23+L25+L28+L32+L40</f>
        <v>0</v>
      </c>
      <c r="M7" s="116">
        <f>SUM(N7:S7)</f>
        <v>5225</v>
      </c>
      <c r="N7" s="116">
        <f>N8+N13+N16+N18+N23+N25+N28+N32+N37+N40+N34</f>
        <v>3042</v>
      </c>
      <c r="O7" s="116">
        <f t="shared" ref="O7:S7" si="3">O8+O13+O16+O18+O23+O25+O28+O32+O37+O40</f>
        <v>0</v>
      </c>
      <c r="P7" s="116">
        <f>P8+P13+P16+P18+P23+P25+P28+P32+P37+P40+P34</f>
        <v>2183</v>
      </c>
      <c r="Q7" s="116">
        <f t="shared" si="3"/>
        <v>0</v>
      </c>
      <c r="R7" s="116">
        <f t="shared" si="3"/>
        <v>0</v>
      </c>
      <c r="S7" s="116">
        <f t="shared" si="3"/>
        <v>0</v>
      </c>
      <c r="T7" s="116"/>
      <c r="U7" s="116"/>
      <c r="V7" s="116"/>
      <c r="W7" s="118"/>
      <c r="X7" s="107"/>
    </row>
    <row r="8" s="58" customFormat="1" ht="27" customHeight="1" spans="1:24">
      <c r="A8" s="112">
        <v>746</v>
      </c>
      <c r="B8" s="113" t="s">
        <v>93</v>
      </c>
      <c r="C8" s="114">
        <v>201</v>
      </c>
      <c r="D8" s="114">
        <v>3</v>
      </c>
      <c r="E8" s="114"/>
      <c r="F8" s="44" t="s">
        <v>94</v>
      </c>
      <c r="G8" s="44"/>
      <c r="H8" s="115">
        <f t="shared" si="1"/>
        <v>3609</v>
      </c>
      <c r="I8" s="115">
        <f t="shared" si="2"/>
        <v>1900</v>
      </c>
      <c r="J8" s="116">
        <f>SUM(J9:J12)</f>
        <v>1764</v>
      </c>
      <c r="K8" s="116">
        <f>SUM(K9:K12)</f>
        <v>136</v>
      </c>
      <c r="L8" s="116">
        <f t="shared" ref="L8:S8" si="4">SUM(L9:L12)</f>
        <v>0</v>
      </c>
      <c r="M8" s="116">
        <f>SUM(N8:S8)</f>
        <v>1709</v>
      </c>
      <c r="N8" s="116">
        <f>SUM(N9:N12)</f>
        <v>1231</v>
      </c>
      <c r="O8" s="116">
        <f>SUM(O9:O12)</f>
        <v>0</v>
      </c>
      <c r="P8" s="116">
        <f t="shared" si="4"/>
        <v>478</v>
      </c>
      <c r="Q8" s="116">
        <f t="shared" si="4"/>
        <v>0</v>
      </c>
      <c r="R8" s="116">
        <f t="shared" si="4"/>
        <v>0</v>
      </c>
      <c r="S8" s="116">
        <f t="shared" si="4"/>
        <v>0</v>
      </c>
      <c r="T8" s="116"/>
      <c r="U8" s="116"/>
      <c r="V8" s="116"/>
      <c r="W8" s="118"/>
      <c r="X8" s="107"/>
    </row>
    <row r="9" s="58" customFormat="1" ht="20.25" customHeight="1" spans="1:24">
      <c r="A9" s="112">
        <v>746</v>
      </c>
      <c r="B9" s="113" t="s">
        <v>95</v>
      </c>
      <c r="C9" s="114">
        <v>201</v>
      </c>
      <c r="D9" s="114">
        <v>3</v>
      </c>
      <c r="E9" s="114">
        <v>1</v>
      </c>
      <c r="F9" s="44" t="s">
        <v>96</v>
      </c>
      <c r="G9" s="44"/>
      <c r="H9" s="115">
        <f t="shared" si="1"/>
        <v>1900</v>
      </c>
      <c r="I9" s="115">
        <f t="shared" si="2"/>
        <v>1900</v>
      </c>
      <c r="J9" s="116">
        <v>1764</v>
      </c>
      <c r="K9" s="116">
        <v>136</v>
      </c>
      <c r="L9" s="116">
        <v>0</v>
      </c>
      <c r="M9" s="116">
        <f>SUM(N9:S9)</f>
        <v>0</v>
      </c>
      <c r="N9" s="116">
        <v>0</v>
      </c>
      <c r="O9" s="116">
        <v>0</v>
      </c>
      <c r="P9" s="116">
        <v>0</v>
      </c>
      <c r="Q9" s="116">
        <v>0</v>
      </c>
      <c r="R9" s="116">
        <f t="shared" ref="R9:R16" si="5">R10+R13</f>
        <v>0</v>
      </c>
      <c r="S9" s="116">
        <v>0</v>
      </c>
      <c r="T9" s="116"/>
      <c r="U9" s="116"/>
      <c r="V9" s="116"/>
      <c r="W9" s="118"/>
      <c r="X9" s="107"/>
    </row>
    <row r="10" s="58" customFormat="1" ht="20.25" customHeight="1" spans="1:24">
      <c r="A10" s="112">
        <v>746</v>
      </c>
      <c r="B10" s="113" t="s">
        <v>97</v>
      </c>
      <c r="C10" s="114">
        <v>201</v>
      </c>
      <c r="D10" s="114">
        <v>3</v>
      </c>
      <c r="E10" s="114">
        <v>2</v>
      </c>
      <c r="F10" s="44" t="s">
        <v>98</v>
      </c>
      <c r="G10" s="44"/>
      <c r="H10" s="115">
        <f t="shared" si="1"/>
        <v>487</v>
      </c>
      <c r="I10" s="115">
        <f t="shared" si="2"/>
        <v>0</v>
      </c>
      <c r="J10" s="116">
        <v>0</v>
      </c>
      <c r="K10" s="116">
        <v>0</v>
      </c>
      <c r="L10" s="116">
        <v>0</v>
      </c>
      <c r="M10" s="116">
        <f t="shared" ref="M10:M31" si="6">SUM(N10:S10)</f>
        <v>487</v>
      </c>
      <c r="N10" s="116">
        <v>144</v>
      </c>
      <c r="O10" s="116">
        <v>0</v>
      </c>
      <c r="P10" s="116">
        <v>343</v>
      </c>
      <c r="Q10" s="116">
        <v>0</v>
      </c>
      <c r="R10" s="116">
        <f t="shared" si="5"/>
        <v>0</v>
      </c>
      <c r="S10" s="116">
        <v>0</v>
      </c>
      <c r="T10" s="116"/>
      <c r="U10" s="116"/>
      <c r="V10" s="116"/>
      <c r="W10" s="118"/>
      <c r="X10" s="107"/>
    </row>
    <row r="11" s="58" customFormat="1" ht="20.25" customHeight="1" spans="1:24">
      <c r="A11" s="112">
        <v>746</v>
      </c>
      <c r="B11" s="113" t="s">
        <v>99</v>
      </c>
      <c r="C11" s="114">
        <v>201</v>
      </c>
      <c r="D11" s="114">
        <v>3</v>
      </c>
      <c r="E11" s="114">
        <v>3</v>
      </c>
      <c r="F11" s="44" t="s">
        <v>100</v>
      </c>
      <c r="G11" s="44"/>
      <c r="H11" s="115">
        <f t="shared" si="1"/>
        <v>980</v>
      </c>
      <c r="I11" s="115">
        <f t="shared" si="2"/>
        <v>0</v>
      </c>
      <c r="J11" s="116">
        <v>0</v>
      </c>
      <c r="K11" s="116">
        <v>0</v>
      </c>
      <c r="L11" s="116">
        <v>0</v>
      </c>
      <c r="M11" s="116">
        <f t="shared" si="6"/>
        <v>980</v>
      </c>
      <c r="N11" s="116">
        <v>980</v>
      </c>
      <c r="O11" s="116">
        <v>0</v>
      </c>
      <c r="P11" s="116">
        <v>0</v>
      </c>
      <c r="Q11" s="116">
        <v>0</v>
      </c>
      <c r="R11" s="116">
        <f t="shared" si="5"/>
        <v>0</v>
      </c>
      <c r="S11" s="116">
        <v>0</v>
      </c>
      <c r="T11" s="116"/>
      <c r="U11" s="116"/>
      <c r="V11" s="116"/>
      <c r="W11" s="118"/>
      <c r="X11" s="107"/>
    </row>
    <row r="12" s="58" customFormat="1" ht="20.25" customHeight="1" spans="1:24">
      <c r="A12" s="112">
        <v>746</v>
      </c>
      <c r="B12" s="113" t="s">
        <v>101</v>
      </c>
      <c r="C12" s="114">
        <v>201</v>
      </c>
      <c r="D12" s="114">
        <v>3</v>
      </c>
      <c r="E12" s="114">
        <v>6</v>
      </c>
      <c r="F12" s="44" t="s">
        <v>102</v>
      </c>
      <c r="G12" s="44"/>
      <c r="H12" s="115">
        <f t="shared" si="1"/>
        <v>242</v>
      </c>
      <c r="I12" s="115">
        <f t="shared" si="2"/>
        <v>0</v>
      </c>
      <c r="J12" s="116">
        <v>0</v>
      </c>
      <c r="K12" s="116">
        <v>0</v>
      </c>
      <c r="L12" s="116">
        <v>0</v>
      </c>
      <c r="M12" s="116">
        <f t="shared" si="6"/>
        <v>242</v>
      </c>
      <c r="N12" s="116">
        <v>107</v>
      </c>
      <c r="O12" s="116">
        <v>0</v>
      </c>
      <c r="P12" s="116">
        <v>135</v>
      </c>
      <c r="Q12" s="116">
        <v>0</v>
      </c>
      <c r="R12" s="116">
        <f t="shared" si="5"/>
        <v>0</v>
      </c>
      <c r="S12" s="116">
        <v>0</v>
      </c>
      <c r="T12" s="116"/>
      <c r="U12" s="116"/>
      <c r="V12" s="116"/>
      <c r="W12" s="118"/>
      <c r="X12" s="107"/>
    </row>
    <row r="13" s="58" customFormat="1" ht="20.25" customHeight="1" spans="1:24">
      <c r="A13" s="112">
        <v>746</v>
      </c>
      <c r="B13" s="113" t="s">
        <v>103</v>
      </c>
      <c r="C13" s="114">
        <v>201</v>
      </c>
      <c r="D13" s="114">
        <v>4</v>
      </c>
      <c r="E13" s="114"/>
      <c r="F13" s="44" t="s">
        <v>104</v>
      </c>
      <c r="G13" s="44"/>
      <c r="H13" s="115">
        <f t="shared" si="1"/>
        <v>2558</v>
      </c>
      <c r="I13" s="115">
        <f t="shared" si="2"/>
        <v>1542</v>
      </c>
      <c r="J13" s="116">
        <f>SUM(J14:J15)</f>
        <v>1454</v>
      </c>
      <c r="K13" s="116">
        <f t="shared" ref="K13:S13" si="7">SUM(K14:K15)</f>
        <v>88</v>
      </c>
      <c r="L13" s="116">
        <f t="shared" si="7"/>
        <v>0</v>
      </c>
      <c r="M13" s="116">
        <f t="shared" si="6"/>
        <v>1016</v>
      </c>
      <c r="N13" s="116">
        <f t="shared" si="7"/>
        <v>179</v>
      </c>
      <c r="O13" s="116">
        <f t="shared" si="7"/>
        <v>0</v>
      </c>
      <c r="P13" s="116">
        <f t="shared" si="7"/>
        <v>837</v>
      </c>
      <c r="Q13" s="116">
        <f t="shared" si="7"/>
        <v>0</v>
      </c>
      <c r="R13" s="116">
        <f t="shared" si="5"/>
        <v>0</v>
      </c>
      <c r="S13" s="116">
        <f t="shared" si="7"/>
        <v>0</v>
      </c>
      <c r="T13" s="116"/>
      <c r="U13" s="116"/>
      <c r="V13" s="116"/>
      <c r="W13" s="118"/>
      <c r="X13" s="107"/>
    </row>
    <row r="14" s="58" customFormat="1" ht="20.25" customHeight="1" spans="1:24">
      <c r="A14" s="112">
        <v>746</v>
      </c>
      <c r="B14" s="113" t="s">
        <v>105</v>
      </c>
      <c r="C14" s="114">
        <v>201</v>
      </c>
      <c r="D14" s="114">
        <v>4</v>
      </c>
      <c r="E14" s="114">
        <v>1</v>
      </c>
      <c r="F14" s="44" t="s">
        <v>96</v>
      </c>
      <c r="G14" s="44"/>
      <c r="H14" s="115">
        <f t="shared" si="1"/>
        <v>1542</v>
      </c>
      <c r="I14" s="115">
        <f t="shared" si="2"/>
        <v>1542</v>
      </c>
      <c r="J14" s="116">
        <v>1454</v>
      </c>
      <c r="K14" s="116">
        <v>88</v>
      </c>
      <c r="L14" s="116">
        <v>0</v>
      </c>
      <c r="M14" s="116">
        <f t="shared" si="6"/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f t="shared" si="5"/>
        <v>0</v>
      </c>
      <c r="S14" s="116">
        <v>0</v>
      </c>
      <c r="T14" s="116"/>
      <c r="U14" s="116"/>
      <c r="V14" s="116"/>
      <c r="W14" s="118"/>
      <c r="X14" s="107"/>
    </row>
    <row r="15" s="58" customFormat="1" ht="20.25" customHeight="1" spans="1:24">
      <c r="A15" s="112">
        <v>746</v>
      </c>
      <c r="B15" s="113" t="s">
        <v>106</v>
      </c>
      <c r="C15" s="114">
        <v>201</v>
      </c>
      <c r="D15" s="114">
        <v>4</v>
      </c>
      <c r="E15" s="114">
        <v>2</v>
      </c>
      <c r="F15" s="44" t="s">
        <v>98</v>
      </c>
      <c r="G15" s="44"/>
      <c r="H15" s="115">
        <f t="shared" si="1"/>
        <v>1016</v>
      </c>
      <c r="I15" s="115">
        <f t="shared" si="2"/>
        <v>0</v>
      </c>
      <c r="J15" s="116">
        <v>0</v>
      </c>
      <c r="K15" s="116">
        <v>0</v>
      </c>
      <c r="L15" s="116">
        <v>0</v>
      </c>
      <c r="M15" s="116">
        <f t="shared" si="6"/>
        <v>1016</v>
      </c>
      <c r="N15" s="116">
        <v>179</v>
      </c>
      <c r="O15" s="116">
        <v>0</v>
      </c>
      <c r="P15" s="116">
        <v>837</v>
      </c>
      <c r="Q15" s="116">
        <v>0</v>
      </c>
      <c r="R15" s="116">
        <f t="shared" si="5"/>
        <v>0</v>
      </c>
      <c r="S15" s="116">
        <v>0</v>
      </c>
      <c r="T15" s="116"/>
      <c r="U15" s="116"/>
      <c r="V15" s="116"/>
      <c r="W15" s="118"/>
      <c r="X15" s="107"/>
    </row>
    <row r="16" s="58" customFormat="1" ht="20.25" customHeight="1" spans="1:24">
      <c r="A16" s="112">
        <v>746</v>
      </c>
      <c r="B16" s="113" t="s">
        <v>107</v>
      </c>
      <c r="C16" s="114">
        <v>201</v>
      </c>
      <c r="D16" s="114">
        <v>5</v>
      </c>
      <c r="E16" s="114"/>
      <c r="F16" s="44" t="s">
        <v>108</v>
      </c>
      <c r="G16" s="44"/>
      <c r="H16" s="115">
        <f t="shared" si="1"/>
        <v>100</v>
      </c>
      <c r="I16" s="115">
        <f t="shared" si="2"/>
        <v>0</v>
      </c>
      <c r="J16" s="116">
        <f>SUM(J17)</f>
        <v>0</v>
      </c>
      <c r="K16" s="116">
        <f t="shared" ref="K16:S16" si="8">SUM(K17)</f>
        <v>0</v>
      </c>
      <c r="L16" s="116">
        <f t="shared" si="8"/>
        <v>0</v>
      </c>
      <c r="M16" s="116">
        <f t="shared" si="6"/>
        <v>100</v>
      </c>
      <c r="N16" s="116">
        <v>0</v>
      </c>
      <c r="O16" s="116">
        <f t="shared" si="8"/>
        <v>0</v>
      </c>
      <c r="P16" s="116">
        <f t="shared" si="8"/>
        <v>100</v>
      </c>
      <c r="Q16" s="116">
        <f t="shared" si="8"/>
        <v>0</v>
      </c>
      <c r="R16" s="116">
        <f t="shared" si="5"/>
        <v>0</v>
      </c>
      <c r="S16" s="116">
        <f t="shared" si="8"/>
        <v>0</v>
      </c>
      <c r="T16" s="116"/>
      <c r="U16" s="116"/>
      <c r="V16" s="116"/>
      <c r="W16" s="118"/>
      <c r="X16" s="107"/>
    </row>
    <row r="17" s="58" customFormat="1" ht="20.25" customHeight="1" spans="1:24">
      <c r="A17" s="112">
        <v>746</v>
      </c>
      <c r="B17" s="113" t="s">
        <v>109</v>
      </c>
      <c r="C17" s="114">
        <v>201</v>
      </c>
      <c r="D17" s="114">
        <v>5</v>
      </c>
      <c r="E17" s="114">
        <v>5</v>
      </c>
      <c r="F17" s="44" t="s">
        <v>110</v>
      </c>
      <c r="G17" s="44"/>
      <c r="H17" s="115">
        <f t="shared" si="1"/>
        <v>100</v>
      </c>
      <c r="I17" s="115">
        <f t="shared" si="2"/>
        <v>0</v>
      </c>
      <c r="J17" s="116">
        <v>0</v>
      </c>
      <c r="K17" s="116">
        <v>0</v>
      </c>
      <c r="L17" s="116">
        <v>0</v>
      </c>
      <c r="M17" s="116">
        <f t="shared" si="6"/>
        <v>100</v>
      </c>
      <c r="N17" s="116">
        <v>0</v>
      </c>
      <c r="O17" s="116">
        <v>0</v>
      </c>
      <c r="P17" s="116">
        <v>100</v>
      </c>
      <c r="Q17" s="116">
        <v>0</v>
      </c>
      <c r="R17" s="116">
        <v>0</v>
      </c>
      <c r="S17" s="116">
        <v>0</v>
      </c>
      <c r="T17" s="116"/>
      <c r="U17" s="116"/>
      <c r="V17" s="116"/>
      <c r="W17" s="118"/>
      <c r="X17" s="107"/>
    </row>
    <row r="18" s="58" customFormat="1" ht="20.25" customHeight="1" spans="1:24">
      <c r="A18" s="112">
        <v>746</v>
      </c>
      <c r="B18" s="113" t="s">
        <v>111</v>
      </c>
      <c r="C18" s="114">
        <v>201</v>
      </c>
      <c r="D18" s="114">
        <v>6</v>
      </c>
      <c r="E18" s="114"/>
      <c r="F18" s="44" t="s">
        <v>112</v>
      </c>
      <c r="G18" s="44"/>
      <c r="H18" s="115">
        <f t="shared" si="1"/>
        <v>1279</v>
      </c>
      <c r="I18" s="115">
        <f t="shared" si="2"/>
        <v>961</v>
      </c>
      <c r="J18" s="116">
        <f>SUM(J19:J22)</f>
        <v>905</v>
      </c>
      <c r="K18" s="116">
        <f t="shared" ref="K18:S18" si="9">SUM(K19:K22)</f>
        <v>56</v>
      </c>
      <c r="L18" s="116">
        <f t="shared" si="9"/>
        <v>0</v>
      </c>
      <c r="M18" s="116">
        <f t="shared" si="6"/>
        <v>318</v>
      </c>
      <c r="N18" s="116">
        <f t="shared" si="9"/>
        <v>98</v>
      </c>
      <c r="O18" s="116">
        <f t="shared" si="9"/>
        <v>0</v>
      </c>
      <c r="P18" s="116">
        <f t="shared" si="9"/>
        <v>220</v>
      </c>
      <c r="Q18" s="116">
        <f t="shared" si="9"/>
        <v>0</v>
      </c>
      <c r="R18" s="116">
        <f>R19+R21</f>
        <v>0</v>
      </c>
      <c r="S18" s="116">
        <f t="shared" si="9"/>
        <v>0</v>
      </c>
      <c r="T18" s="116"/>
      <c r="U18" s="116"/>
      <c r="V18" s="116"/>
      <c r="W18" s="118"/>
      <c r="X18" s="107"/>
    </row>
    <row r="19" s="58" customFormat="1" ht="20.25" customHeight="1" spans="1:24">
      <c r="A19" s="112">
        <v>746</v>
      </c>
      <c r="B19" s="113" t="s">
        <v>113</v>
      </c>
      <c r="C19" s="114">
        <v>201</v>
      </c>
      <c r="D19" s="114">
        <v>6</v>
      </c>
      <c r="E19" s="114">
        <v>1</v>
      </c>
      <c r="F19" s="44" t="s">
        <v>96</v>
      </c>
      <c r="G19" s="44"/>
      <c r="H19" s="115">
        <f t="shared" si="1"/>
        <v>961</v>
      </c>
      <c r="I19" s="115">
        <f t="shared" si="2"/>
        <v>961</v>
      </c>
      <c r="J19" s="116">
        <v>905</v>
      </c>
      <c r="K19" s="116">
        <v>56</v>
      </c>
      <c r="L19" s="116">
        <v>0</v>
      </c>
      <c r="M19" s="116">
        <f t="shared" si="6"/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/>
      <c r="U19" s="116"/>
      <c r="V19" s="116"/>
      <c r="W19" s="118"/>
      <c r="X19" s="107"/>
    </row>
    <row r="20" s="58" customFormat="1" ht="20.25" customHeight="1" spans="1:24">
      <c r="A20" s="112">
        <v>746</v>
      </c>
      <c r="B20" s="113" t="s">
        <v>114</v>
      </c>
      <c r="C20" s="114">
        <v>201</v>
      </c>
      <c r="D20" s="114">
        <v>6</v>
      </c>
      <c r="E20" s="114">
        <v>2</v>
      </c>
      <c r="F20" s="44" t="s">
        <v>98</v>
      </c>
      <c r="G20" s="44"/>
      <c r="H20" s="115">
        <f t="shared" si="1"/>
        <v>88</v>
      </c>
      <c r="I20" s="115">
        <f t="shared" si="2"/>
        <v>0</v>
      </c>
      <c r="J20" s="116">
        <v>0</v>
      </c>
      <c r="K20" s="116">
        <v>0</v>
      </c>
      <c r="L20" s="116">
        <v>0</v>
      </c>
      <c r="M20" s="116">
        <f t="shared" si="6"/>
        <v>88</v>
      </c>
      <c r="N20" s="116">
        <v>88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/>
      <c r="U20" s="116"/>
      <c r="V20" s="116"/>
      <c r="W20" s="118"/>
      <c r="X20" s="107"/>
    </row>
    <row r="21" s="58" customFormat="1" ht="20.25" customHeight="1" spans="1:24">
      <c r="A21" s="112">
        <v>746</v>
      </c>
      <c r="B21" s="113" t="s">
        <v>115</v>
      </c>
      <c r="C21" s="114">
        <v>201</v>
      </c>
      <c r="D21" s="114">
        <v>6</v>
      </c>
      <c r="E21" s="114">
        <v>7</v>
      </c>
      <c r="F21" s="44" t="s">
        <v>116</v>
      </c>
      <c r="G21" s="44"/>
      <c r="H21" s="115">
        <f t="shared" si="1"/>
        <v>10</v>
      </c>
      <c r="I21" s="115">
        <f t="shared" si="2"/>
        <v>0</v>
      </c>
      <c r="J21" s="116">
        <v>0</v>
      </c>
      <c r="K21" s="116">
        <v>0</v>
      </c>
      <c r="L21" s="116">
        <v>0</v>
      </c>
      <c r="M21" s="116">
        <f t="shared" si="6"/>
        <v>10</v>
      </c>
      <c r="N21" s="116">
        <v>10</v>
      </c>
      <c r="O21" s="116">
        <v>0</v>
      </c>
      <c r="P21" s="116">
        <v>0</v>
      </c>
      <c r="Q21" s="116">
        <v>0</v>
      </c>
      <c r="R21" s="116">
        <f t="shared" ref="R21:R71" si="10">R22+R25</f>
        <v>0</v>
      </c>
      <c r="S21" s="116">
        <v>0</v>
      </c>
      <c r="T21" s="116"/>
      <c r="U21" s="116"/>
      <c r="V21" s="116"/>
      <c r="W21" s="118"/>
      <c r="X21" s="107"/>
    </row>
    <row r="22" s="58" customFormat="1" ht="20.25" customHeight="1" spans="1:24">
      <c r="A22" s="112">
        <v>746</v>
      </c>
      <c r="B22" s="113" t="s">
        <v>117</v>
      </c>
      <c r="C22" s="114">
        <v>201</v>
      </c>
      <c r="D22" s="114">
        <v>6</v>
      </c>
      <c r="E22" s="114">
        <v>8</v>
      </c>
      <c r="F22" s="44" t="s">
        <v>118</v>
      </c>
      <c r="G22" s="44"/>
      <c r="H22" s="115">
        <f t="shared" si="1"/>
        <v>220</v>
      </c>
      <c r="I22" s="115">
        <f t="shared" si="2"/>
        <v>0</v>
      </c>
      <c r="J22" s="116">
        <v>0</v>
      </c>
      <c r="K22" s="116">
        <v>0</v>
      </c>
      <c r="L22" s="116">
        <v>0</v>
      </c>
      <c r="M22" s="116">
        <f t="shared" si="6"/>
        <v>220</v>
      </c>
      <c r="N22" s="116">
        <v>0</v>
      </c>
      <c r="O22" s="116">
        <v>0</v>
      </c>
      <c r="P22" s="116">
        <v>220</v>
      </c>
      <c r="Q22" s="116">
        <v>0</v>
      </c>
      <c r="R22" s="116">
        <f t="shared" si="10"/>
        <v>0</v>
      </c>
      <c r="S22" s="116">
        <v>0</v>
      </c>
      <c r="T22" s="116"/>
      <c r="U22" s="116"/>
      <c r="V22" s="116"/>
      <c r="W22" s="118"/>
      <c r="X22" s="107"/>
    </row>
    <row r="23" s="58" customFormat="1" ht="20.25" customHeight="1" spans="1:24">
      <c r="A23" s="112">
        <v>746</v>
      </c>
      <c r="B23" s="113" t="s">
        <v>119</v>
      </c>
      <c r="C23" s="114">
        <v>201</v>
      </c>
      <c r="D23" s="114">
        <v>7</v>
      </c>
      <c r="E23" s="114"/>
      <c r="F23" s="44" t="s">
        <v>120</v>
      </c>
      <c r="G23" s="44"/>
      <c r="H23" s="115">
        <f t="shared" si="1"/>
        <v>1265</v>
      </c>
      <c r="I23" s="115">
        <f t="shared" si="2"/>
        <v>0</v>
      </c>
      <c r="J23" s="116">
        <f>SUM(J24)</f>
        <v>0</v>
      </c>
      <c r="K23" s="116">
        <f t="shared" ref="K23:S23" si="11">SUM(K24)</f>
        <v>0</v>
      </c>
      <c r="L23" s="116">
        <f t="shared" si="11"/>
        <v>0</v>
      </c>
      <c r="M23" s="116">
        <f t="shared" si="6"/>
        <v>1265</v>
      </c>
      <c r="N23" s="116">
        <f t="shared" si="11"/>
        <v>1265</v>
      </c>
      <c r="O23" s="116">
        <f t="shared" si="11"/>
        <v>0</v>
      </c>
      <c r="P23" s="116">
        <f t="shared" si="11"/>
        <v>0</v>
      </c>
      <c r="Q23" s="116">
        <f t="shared" si="11"/>
        <v>0</v>
      </c>
      <c r="R23" s="116">
        <f t="shared" si="10"/>
        <v>0</v>
      </c>
      <c r="S23" s="116">
        <f t="shared" si="11"/>
        <v>0</v>
      </c>
      <c r="T23" s="116"/>
      <c r="U23" s="116"/>
      <c r="V23" s="116"/>
      <c r="W23" s="118"/>
      <c r="X23" s="107"/>
    </row>
    <row r="24" s="58" customFormat="1" ht="20.25" customHeight="1" spans="1:24">
      <c r="A24" s="112">
        <v>746</v>
      </c>
      <c r="B24" s="113" t="s">
        <v>121</v>
      </c>
      <c r="C24" s="114">
        <v>201</v>
      </c>
      <c r="D24" s="114">
        <v>7</v>
      </c>
      <c r="E24" s="114" t="s">
        <v>122</v>
      </c>
      <c r="F24" s="44" t="s">
        <v>98</v>
      </c>
      <c r="G24" s="44"/>
      <c r="H24" s="115">
        <f t="shared" si="1"/>
        <v>1265</v>
      </c>
      <c r="I24" s="115">
        <f t="shared" si="2"/>
        <v>0</v>
      </c>
      <c r="J24" s="116">
        <v>0</v>
      </c>
      <c r="K24" s="116">
        <v>0</v>
      </c>
      <c r="L24" s="116">
        <v>0</v>
      </c>
      <c r="M24" s="116">
        <f t="shared" si="6"/>
        <v>1265</v>
      </c>
      <c r="N24" s="116">
        <v>1265</v>
      </c>
      <c r="O24" s="116">
        <v>0</v>
      </c>
      <c r="P24" s="116">
        <v>0</v>
      </c>
      <c r="Q24" s="116">
        <v>0</v>
      </c>
      <c r="R24" s="116">
        <f t="shared" si="10"/>
        <v>0</v>
      </c>
      <c r="S24" s="116">
        <v>0</v>
      </c>
      <c r="T24" s="116"/>
      <c r="U24" s="116"/>
      <c r="V24" s="116"/>
      <c r="W24" s="118"/>
      <c r="X24" s="107"/>
    </row>
    <row r="25" s="58" customFormat="1" ht="20.25" customHeight="1" spans="1:24">
      <c r="A25" s="112">
        <v>746</v>
      </c>
      <c r="B25" s="113" t="s">
        <v>123</v>
      </c>
      <c r="C25" s="114">
        <v>201</v>
      </c>
      <c r="D25" s="114">
        <v>11</v>
      </c>
      <c r="E25" s="114"/>
      <c r="F25" s="44" t="s">
        <v>124</v>
      </c>
      <c r="G25" s="44"/>
      <c r="H25" s="115">
        <f t="shared" si="1"/>
        <v>397</v>
      </c>
      <c r="I25" s="115">
        <f t="shared" si="2"/>
        <v>362</v>
      </c>
      <c r="J25" s="116">
        <f>SUM(J26:J27)</f>
        <v>342</v>
      </c>
      <c r="K25" s="116">
        <f t="shared" ref="K25:S25" si="12">SUM(K26:K27)</f>
        <v>20</v>
      </c>
      <c r="L25" s="116">
        <f t="shared" si="12"/>
        <v>0</v>
      </c>
      <c r="M25" s="116">
        <f t="shared" si="6"/>
        <v>35</v>
      </c>
      <c r="N25" s="116">
        <f t="shared" si="12"/>
        <v>35</v>
      </c>
      <c r="O25" s="116">
        <f t="shared" si="12"/>
        <v>0</v>
      </c>
      <c r="P25" s="116">
        <f t="shared" si="12"/>
        <v>0</v>
      </c>
      <c r="Q25" s="116">
        <f t="shared" si="12"/>
        <v>0</v>
      </c>
      <c r="R25" s="116">
        <f t="shared" si="10"/>
        <v>0</v>
      </c>
      <c r="S25" s="116">
        <f t="shared" si="12"/>
        <v>0</v>
      </c>
      <c r="T25" s="116"/>
      <c r="U25" s="116"/>
      <c r="V25" s="116"/>
      <c r="W25" s="118"/>
      <c r="X25" s="107"/>
    </row>
    <row r="26" s="58" customFormat="1" ht="20.25" customHeight="1" spans="1:24">
      <c r="A26" s="112">
        <v>746</v>
      </c>
      <c r="B26" s="113" t="s">
        <v>125</v>
      </c>
      <c r="C26" s="114">
        <v>201</v>
      </c>
      <c r="D26" s="114">
        <v>11</v>
      </c>
      <c r="E26" s="114">
        <v>1</v>
      </c>
      <c r="F26" s="44" t="s">
        <v>96</v>
      </c>
      <c r="G26" s="44"/>
      <c r="H26" s="115">
        <f t="shared" si="1"/>
        <v>362</v>
      </c>
      <c r="I26" s="115">
        <f t="shared" si="2"/>
        <v>362</v>
      </c>
      <c r="J26" s="116">
        <v>342</v>
      </c>
      <c r="K26" s="116">
        <v>20</v>
      </c>
      <c r="L26" s="116">
        <v>0</v>
      </c>
      <c r="M26" s="116">
        <f t="shared" si="6"/>
        <v>0</v>
      </c>
      <c r="N26" s="116">
        <v>0</v>
      </c>
      <c r="O26" s="116">
        <v>0</v>
      </c>
      <c r="P26" s="116">
        <v>0</v>
      </c>
      <c r="Q26" s="116">
        <v>0</v>
      </c>
      <c r="R26" s="116">
        <f t="shared" si="10"/>
        <v>0</v>
      </c>
      <c r="S26" s="116">
        <v>0</v>
      </c>
      <c r="T26" s="116"/>
      <c r="U26" s="116"/>
      <c r="V26" s="116"/>
      <c r="W26" s="118"/>
      <c r="X26" s="107"/>
    </row>
    <row r="27" s="58" customFormat="1" ht="20.25" customHeight="1" spans="1:24">
      <c r="A27" s="112">
        <v>746</v>
      </c>
      <c r="B27" s="113" t="s">
        <v>126</v>
      </c>
      <c r="C27" s="114">
        <v>201</v>
      </c>
      <c r="D27" s="114">
        <v>11</v>
      </c>
      <c r="E27" s="114">
        <v>2</v>
      </c>
      <c r="F27" s="44" t="s">
        <v>98</v>
      </c>
      <c r="G27" s="44"/>
      <c r="H27" s="115">
        <f t="shared" si="1"/>
        <v>35</v>
      </c>
      <c r="I27" s="115">
        <f t="shared" si="2"/>
        <v>0</v>
      </c>
      <c r="J27" s="116">
        <v>0</v>
      </c>
      <c r="K27" s="116">
        <v>0</v>
      </c>
      <c r="L27" s="116">
        <v>0</v>
      </c>
      <c r="M27" s="116">
        <f t="shared" si="6"/>
        <v>35</v>
      </c>
      <c r="N27" s="116">
        <v>35</v>
      </c>
      <c r="O27" s="116">
        <v>0</v>
      </c>
      <c r="P27" s="116">
        <v>0</v>
      </c>
      <c r="Q27" s="116">
        <v>0</v>
      </c>
      <c r="R27" s="116">
        <f t="shared" si="10"/>
        <v>0</v>
      </c>
      <c r="S27" s="116">
        <v>0</v>
      </c>
      <c r="T27" s="116"/>
      <c r="U27" s="116"/>
      <c r="V27" s="116"/>
      <c r="W27" s="118"/>
      <c r="X27" s="107"/>
    </row>
    <row r="28" s="58" customFormat="1" ht="20.25" customHeight="1" spans="1:24">
      <c r="A28" s="112">
        <v>746</v>
      </c>
      <c r="B28" s="113" t="s">
        <v>127</v>
      </c>
      <c r="C28" s="114">
        <v>201</v>
      </c>
      <c r="D28" s="114">
        <v>13</v>
      </c>
      <c r="E28" s="114"/>
      <c r="F28" s="44" t="s">
        <v>128</v>
      </c>
      <c r="G28" s="44"/>
      <c r="H28" s="115">
        <f t="shared" si="1"/>
        <v>942</v>
      </c>
      <c r="I28" s="115">
        <f t="shared" si="2"/>
        <v>726</v>
      </c>
      <c r="J28" s="116">
        <f>SUM(J29:J31)</f>
        <v>684</v>
      </c>
      <c r="K28" s="116">
        <f t="shared" ref="K28:S28" si="13">SUM(K29:K31)</f>
        <v>42</v>
      </c>
      <c r="L28" s="116">
        <f t="shared" si="13"/>
        <v>0</v>
      </c>
      <c r="M28" s="116">
        <f t="shared" si="6"/>
        <v>216</v>
      </c>
      <c r="N28" s="116">
        <f>SUM(N29:N31)</f>
        <v>36</v>
      </c>
      <c r="O28" s="116">
        <f t="shared" si="13"/>
        <v>0</v>
      </c>
      <c r="P28" s="116">
        <f t="shared" si="13"/>
        <v>180</v>
      </c>
      <c r="Q28" s="116">
        <f t="shared" si="13"/>
        <v>0</v>
      </c>
      <c r="R28" s="116">
        <f t="shared" si="10"/>
        <v>0</v>
      </c>
      <c r="S28" s="116">
        <f t="shared" si="13"/>
        <v>0</v>
      </c>
      <c r="T28" s="116"/>
      <c r="U28" s="116"/>
      <c r="V28" s="116"/>
      <c r="W28" s="118"/>
      <c r="X28" s="107"/>
    </row>
    <row r="29" s="58" customFormat="1" ht="20.25" customHeight="1" spans="1:24">
      <c r="A29" s="112">
        <v>746</v>
      </c>
      <c r="B29" s="113" t="s">
        <v>129</v>
      </c>
      <c r="C29" s="114">
        <v>201</v>
      </c>
      <c r="D29" s="114">
        <v>13</v>
      </c>
      <c r="E29" s="114">
        <v>1</v>
      </c>
      <c r="F29" s="44" t="s">
        <v>96</v>
      </c>
      <c r="G29" s="44"/>
      <c r="H29" s="115">
        <f t="shared" si="1"/>
        <v>726</v>
      </c>
      <c r="I29" s="115">
        <f t="shared" si="2"/>
        <v>726</v>
      </c>
      <c r="J29" s="116">
        <v>684</v>
      </c>
      <c r="K29" s="116">
        <v>42</v>
      </c>
      <c r="L29" s="116">
        <v>0</v>
      </c>
      <c r="M29" s="116">
        <f t="shared" si="6"/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f t="shared" si="10"/>
        <v>0</v>
      </c>
      <c r="S29" s="116">
        <v>0</v>
      </c>
      <c r="T29" s="116"/>
      <c r="U29" s="116"/>
      <c r="V29" s="116"/>
      <c r="W29" s="118"/>
      <c r="X29" s="107"/>
    </row>
    <row r="30" s="58" customFormat="1" ht="20.25" customHeight="1" spans="1:24">
      <c r="A30" s="112">
        <v>746</v>
      </c>
      <c r="B30" s="113" t="s">
        <v>130</v>
      </c>
      <c r="C30" s="114">
        <v>201</v>
      </c>
      <c r="D30" s="114">
        <v>13</v>
      </c>
      <c r="E30" s="114" t="s">
        <v>122</v>
      </c>
      <c r="F30" s="44" t="s">
        <v>98</v>
      </c>
      <c r="G30" s="44"/>
      <c r="H30" s="115">
        <f t="shared" si="1"/>
        <v>36</v>
      </c>
      <c r="I30" s="115">
        <f t="shared" si="2"/>
        <v>0</v>
      </c>
      <c r="J30" s="116">
        <v>0</v>
      </c>
      <c r="K30" s="116">
        <v>0</v>
      </c>
      <c r="L30" s="116">
        <v>0</v>
      </c>
      <c r="M30" s="116">
        <f t="shared" si="6"/>
        <v>36</v>
      </c>
      <c r="N30" s="116">
        <v>36</v>
      </c>
      <c r="O30" s="116">
        <v>0</v>
      </c>
      <c r="P30" s="116">
        <v>0</v>
      </c>
      <c r="Q30" s="116">
        <v>0</v>
      </c>
      <c r="R30" s="116">
        <f t="shared" si="10"/>
        <v>0</v>
      </c>
      <c r="S30" s="116">
        <v>0</v>
      </c>
      <c r="T30" s="116"/>
      <c r="U30" s="116"/>
      <c r="V30" s="116"/>
      <c r="W30" s="118"/>
      <c r="X30" s="107"/>
    </row>
    <row r="31" s="58" customFormat="1" ht="20.25" customHeight="1" spans="1:24">
      <c r="A31" s="112">
        <v>746</v>
      </c>
      <c r="B31" s="113" t="s">
        <v>131</v>
      </c>
      <c r="C31" s="114">
        <v>201</v>
      </c>
      <c r="D31" s="114">
        <v>13</v>
      </c>
      <c r="E31" s="114">
        <v>8</v>
      </c>
      <c r="F31" s="44" t="s">
        <v>132</v>
      </c>
      <c r="G31" s="44"/>
      <c r="H31" s="115">
        <f t="shared" ref="H31:H36" si="14">I31+M31</f>
        <v>180</v>
      </c>
      <c r="I31" s="115">
        <f t="shared" ref="I31:I36" si="15">SUM(J31:L31)</f>
        <v>0</v>
      </c>
      <c r="J31" s="116">
        <v>0</v>
      </c>
      <c r="K31" s="116">
        <v>0</v>
      </c>
      <c r="L31" s="116">
        <v>0</v>
      </c>
      <c r="M31" s="116">
        <f t="shared" ref="M31:M36" si="16">SUM(N31:S31)</f>
        <v>180</v>
      </c>
      <c r="N31" s="116">
        <v>0</v>
      </c>
      <c r="O31" s="116">
        <v>0</v>
      </c>
      <c r="P31" s="116">
        <v>180</v>
      </c>
      <c r="Q31" s="116">
        <v>0</v>
      </c>
      <c r="R31" s="116">
        <f t="shared" si="10"/>
        <v>0</v>
      </c>
      <c r="S31" s="116">
        <v>0</v>
      </c>
      <c r="T31" s="116"/>
      <c r="U31" s="116"/>
      <c r="V31" s="116"/>
      <c r="W31" s="118"/>
      <c r="X31" s="107"/>
    </row>
    <row r="32" s="58" customFormat="1" ht="20.25" customHeight="1" spans="1:24">
      <c r="A32" s="112">
        <v>746</v>
      </c>
      <c r="B32" s="113" t="s">
        <v>133</v>
      </c>
      <c r="C32" s="114">
        <v>201</v>
      </c>
      <c r="D32" s="114">
        <v>29</v>
      </c>
      <c r="E32" s="114"/>
      <c r="F32" s="44" t="s">
        <v>134</v>
      </c>
      <c r="G32" s="44"/>
      <c r="H32" s="115">
        <f t="shared" si="14"/>
        <v>10</v>
      </c>
      <c r="I32" s="115">
        <f t="shared" si="15"/>
        <v>0</v>
      </c>
      <c r="J32" s="116">
        <f>SUM(J33:J33)</f>
        <v>0</v>
      </c>
      <c r="K32" s="116">
        <f t="shared" ref="K32:S32" si="17">SUM(K33:K33)</f>
        <v>0</v>
      </c>
      <c r="L32" s="116">
        <f t="shared" si="17"/>
        <v>0</v>
      </c>
      <c r="M32" s="116">
        <f t="shared" si="16"/>
        <v>10</v>
      </c>
      <c r="N32" s="116">
        <f t="shared" si="17"/>
        <v>0</v>
      </c>
      <c r="O32" s="116">
        <f t="shared" si="17"/>
        <v>0</v>
      </c>
      <c r="P32" s="116">
        <f t="shared" si="17"/>
        <v>10</v>
      </c>
      <c r="Q32" s="116">
        <f t="shared" si="17"/>
        <v>0</v>
      </c>
      <c r="R32" s="116">
        <f t="shared" si="10"/>
        <v>0</v>
      </c>
      <c r="S32" s="116">
        <f t="shared" si="17"/>
        <v>0</v>
      </c>
      <c r="T32" s="116"/>
      <c r="U32" s="116"/>
      <c r="V32" s="116"/>
      <c r="W32" s="118"/>
      <c r="X32" s="107"/>
    </row>
    <row r="33" s="58" customFormat="1" ht="20.25" customHeight="1" spans="1:24">
      <c r="A33" s="112">
        <v>746</v>
      </c>
      <c r="B33" s="113" t="s">
        <v>135</v>
      </c>
      <c r="C33" s="114">
        <v>201</v>
      </c>
      <c r="D33" s="114">
        <v>29</v>
      </c>
      <c r="E33" s="114">
        <v>2</v>
      </c>
      <c r="F33" s="44" t="s">
        <v>98</v>
      </c>
      <c r="G33" s="44"/>
      <c r="H33" s="115">
        <f t="shared" si="14"/>
        <v>10</v>
      </c>
      <c r="I33" s="115">
        <f t="shared" si="15"/>
        <v>0</v>
      </c>
      <c r="J33" s="116">
        <v>0</v>
      </c>
      <c r="K33" s="116">
        <v>0</v>
      </c>
      <c r="L33" s="116">
        <v>0</v>
      </c>
      <c r="M33" s="116">
        <f t="shared" si="16"/>
        <v>10</v>
      </c>
      <c r="N33" s="116">
        <v>0</v>
      </c>
      <c r="O33" s="116">
        <v>0</v>
      </c>
      <c r="P33" s="116">
        <v>10</v>
      </c>
      <c r="Q33" s="116">
        <v>0</v>
      </c>
      <c r="R33" s="116">
        <f t="shared" si="10"/>
        <v>0</v>
      </c>
      <c r="S33" s="116">
        <v>0</v>
      </c>
      <c r="T33" s="116"/>
      <c r="U33" s="116"/>
      <c r="V33" s="116"/>
      <c r="W33" s="118"/>
      <c r="X33" s="107"/>
    </row>
    <row r="34" s="58" customFormat="1" ht="24" customHeight="1" spans="1:24">
      <c r="A34" s="112">
        <v>746</v>
      </c>
      <c r="B34" s="113" t="s">
        <v>136</v>
      </c>
      <c r="C34" s="114">
        <v>201</v>
      </c>
      <c r="D34" s="114" t="s">
        <v>137</v>
      </c>
      <c r="E34" s="114"/>
      <c r="F34" s="44" t="s">
        <v>138</v>
      </c>
      <c r="G34" s="44"/>
      <c r="H34" s="115">
        <f t="shared" si="14"/>
        <v>1065</v>
      </c>
      <c r="I34" s="115">
        <f t="shared" si="15"/>
        <v>749</v>
      </c>
      <c r="J34" s="116">
        <f>J35</f>
        <v>707</v>
      </c>
      <c r="K34" s="116">
        <f>K35</f>
        <v>42</v>
      </c>
      <c r="L34" s="116">
        <v>0</v>
      </c>
      <c r="M34" s="116">
        <f t="shared" si="16"/>
        <v>316</v>
      </c>
      <c r="N34" s="116">
        <f>SUM(N35:N36)</f>
        <v>5</v>
      </c>
      <c r="O34" s="116">
        <f>SUM(O35:O36)</f>
        <v>0</v>
      </c>
      <c r="P34" s="116">
        <f>SUM(P35:P36)</f>
        <v>311</v>
      </c>
      <c r="Q34" s="116">
        <v>0</v>
      </c>
      <c r="R34" s="116">
        <f t="shared" si="10"/>
        <v>0</v>
      </c>
      <c r="S34" s="116">
        <v>0</v>
      </c>
      <c r="T34" s="116"/>
      <c r="U34" s="116"/>
      <c r="V34" s="116"/>
      <c r="W34" s="118"/>
      <c r="X34" s="107"/>
    </row>
    <row r="35" s="58" customFormat="1" ht="20.25" customHeight="1" spans="1:24">
      <c r="A35" s="112">
        <v>746</v>
      </c>
      <c r="B35" s="113" t="s">
        <v>139</v>
      </c>
      <c r="C35" s="114">
        <v>201</v>
      </c>
      <c r="D35" s="114" t="s">
        <v>137</v>
      </c>
      <c r="E35" s="114" t="s">
        <v>140</v>
      </c>
      <c r="F35" s="44" t="s">
        <v>141</v>
      </c>
      <c r="G35" s="44"/>
      <c r="H35" s="115">
        <f t="shared" si="14"/>
        <v>749</v>
      </c>
      <c r="I35" s="115">
        <f t="shared" si="15"/>
        <v>749</v>
      </c>
      <c r="J35" s="116">
        <v>707</v>
      </c>
      <c r="K35" s="116">
        <v>42</v>
      </c>
      <c r="L35" s="116">
        <v>0</v>
      </c>
      <c r="M35" s="116">
        <f t="shared" si="16"/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f t="shared" si="10"/>
        <v>0</v>
      </c>
      <c r="S35" s="116">
        <v>0</v>
      </c>
      <c r="T35" s="116"/>
      <c r="U35" s="116"/>
      <c r="V35" s="116"/>
      <c r="W35" s="118"/>
      <c r="X35" s="107"/>
    </row>
    <row r="36" s="58" customFormat="1" ht="20.25" customHeight="1" spans="1:24">
      <c r="A36" s="112">
        <v>746</v>
      </c>
      <c r="B36" s="113" t="s">
        <v>142</v>
      </c>
      <c r="C36" s="114">
        <v>201</v>
      </c>
      <c r="D36" s="114" t="s">
        <v>137</v>
      </c>
      <c r="E36" s="114" t="s">
        <v>122</v>
      </c>
      <c r="F36" s="44" t="s">
        <v>98</v>
      </c>
      <c r="G36" s="44"/>
      <c r="H36" s="115">
        <f t="shared" si="14"/>
        <v>316</v>
      </c>
      <c r="I36" s="115">
        <f t="shared" si="15"/>
        <v>0</v>
      </c>
      <c r="J36" s="116">
        <v>0</v>
      </c>
      <c r="K36" s="116">
        <v>0</v>
      </c>
      <c r="L36" s="116">
        <v>0</v>
      </c>
      <c r="M36" s="116">
        <f t="shared" si="16"/>
        <v>316</v>
      </c>
      <c r="N36" s="116">
        <v>5</v>
      </c>
      <c r="O36" s="116">
        <v>0</v>
      </c>
      <c r="P36" s="116">
        <v>311</v>
      </c>
      <c r="Q36" s="116">
        <v>0</v>
      </c>
      <c r="R36" s="116">
        <f t="shared" si="10"/>
        <v>0</v>
      </c>
      <c r="S36" s="116">
        <v>0</v>
      </c>
      <c r="T36" s="116"/>
      <c r="U36" s="116"/>
      <c r="V36" s="116"/>
      <c r="W36" s="118"/>
      <c r="X36" s="107"/>
    </row>
    <row r="37" s="58" customFormat="1" ht="20.25" customHeight="1" spans="1:24">
      <c r="A37" s="112">
        <v>746</v>
      </c>
      <c r="B37" s="113" t="s">
        <v>143</v>
      </c>
      <c r="C37" s="114">
        <v>201</v>
      </c>
      <c r="D37" s="114" t="s">
        <v>144</v>
      </c>
      <c r="E37" s="114"/>
      <c r="F37" s="44" t="s">
        <v>145</v>
      </c>
      <c r="G37" s="44"/>
      <c r="H37" s="115">
        <f t="shared" ref="H37:H44" si="18">I37+M37</f>
        <v>411</v>
      </c>
      <c r="I37" s="115">
        <f t="shared" ref="I37:I45" si="19">SUM(J37:L37)</f>
        <v>176</v>
      </c>
      <c r="J37" s="116">
        <f>SUM(J38:J39)</f>
        <v>159</v>
      </c>
      <c r="K37" s="116">
        <f>SUM(K38:K39)</f>
        <v>17</v>
      </c>
      <c r="L37" s="116">
        <f t="shared" ref="L37" si="20">SUM(L38:L39)</f>
        <v>0</v>
      </c>
      <c r="M37" s="116">
        <f t="shared" ref="M37:M44" si="21">SUM(N37:S37)</f>
        <v>235</v>
      </c>
      <c r="N37" s="116">
        <f t="shared" ref="N37" si="22">SUM(N38:N39)</f>
        <v>188</v>
      </c>
      <c r="O37" s="116">
        <f t="shared" ref="O37" si="23">SUM(O38:O39)</f>
        <v>0</v>
      </c>
      <c r="P37" s="116">
        <f t="shared" ref="P37" si="24">SUM(P38:P39)</f>
        <v>47</v>
      </c>
      <c r="Q37" s="116">
        <f t="shared" ref="Q37" si="25">SUM(Q38:Q39)</f>
        <v>0</v>
      </c>
      <c r="R37" s="116">
        <f t="shared" si="10"/>
        <v>0</v>
      </c>
      <c r="S37" s="116">
        <f t="shared" ref="S37" si="26">SUM(S38:S39)</f>
        <v>0</v>
      </c>
      <c r="T37" s="116"/>
      <c r="U37" s="116"/>
      <c r="V37" s="116"/>
      <c r="W37" s="118"/>
      <c r="X37" s="107"/>
    </row>
    <row r="38" s="58" customFormat="1" ht="20.25" customHeight="1" spans="1:24">
      <c r="A38" s="112">
        <v>746</v>
      </c>
      <c r="B38" s="113" t="s">
        <v>146</v>
      </c>
      <c r="C38" s="114">
        <v>201</v>
      </c>
      <c r="D38" s="114" t="s">
        <v>144</v>
      </c>
      <c r="E38" s="114">
        <v>1</v>
      </c>
      <c r="F38" s="44" t="s">
        <v>96</v>
      </c>
      <c r="G38" s="44"/>
      <c r="H38" s="115">
        <f t="shared" si="18"/>
        <v>159</v>
      </c>
      <c r="I38" s="115">
        <v>159</v>
      </c>
      <c r="J38" s="116">
        <v>159</v>
      </c>
      <c r="K38" s="116">
        <v>17</v>
      </c>
      <c r="L38" s="116">
        <v>0</v>
      </c>
      <c r="M38" s="116">
        <f t="shared" si="21"/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f t="shared" si="10"/>
        <v>0</v>
      </c>
      <c r="S38" s="116">
        <v>0</v>
      </c>
      <c r="T38" s="116"/>
      <c r="U38" s="116"/>
      <c r="V38" s="116"/>
      <c r="W38" s="118"/>
      <c r="X38" s="107"/>
    </row>
    <row r="39" s="58" customFormat="1" ht="20.25" customHeight="1" spans="1:24">
      <c r="A39" s="112">
        <v>746</v>
      </c>
      <c r="B39" s="113" t="s">
        <v>147</v>
      </c>
      <c r="C39" s="114">
        <v>201</v>
      </c>
      <c r="D39" s="114" t="s">
        <v>144</v>
      </c>
      <c r="E39" s="114">
        <v>2</v>
      </c>
      <c r="F39" s="44" t="s">
        <v>98</v>
      </c>
      <c r="G39" s="44"/>
      <c r="H39" s="115">
        <f t="shared" si="18"/>
        <v>235</v>
      </c>
      <c r="I39" s="115">
        <f t="shared" si="19"/>
        <v>0</v>
      </c>
      <c r="J39" s="116">
        <v>0</v>
      </c>
      <c r="K39" s="116">
        <v>0</v>
      </c>
      <c r="L39" s="116">
        <v>0</v>
      </c>
      <c r="M39" s="116">
        <f t="shared" si="21"/>
        <v>235</v>
      </c>
      <c r="N39" s="116">
        <v>188</v>
      </c>
      <c r="O39" s="116">
        <v>0</v>
      </c>
      <c r="P39" s="116">
        <v>47</v>
      </c>
      <c r="Q39" s="116">
        <v>0</v>
      </c>
      <c r="R39" s="116">
        <f t="shared" si="10"/>
        <v>0</v>
      </c>
      <c r="S39" s="116">
        <v>0</v>
      </c>
      <c r="T39" s="116"/>
      <c r="U39" s="116"/>
      <c r="V39" s="116"/>
      <c r="W39" s="118"/>
      <c r="X39" s="107"/>
    </row>
    <row r="40" s="58" customFormat="1" ht="20.25" customHeight="1" spans="1:24">
      <c r="A40" s="112">
        <v>746</v>
      </c>
      <c r="B40" s="113" t="s">
        <v>148</v>
      </c>
      <c r="C40" s="114">
        <v>201</v>
      </c>
      <c r="D40" s="114">
        <v>38</v>
      </c>
      <c r="E40" s="114"/>
      <c r="F40" s="44" t="s">
        <v>149</v>
      </c>
      <c r="G40" s="44"/>
      <c r="H40" s="115">
        <f t="shared" si="18"/>
        <v>205</v>
      </c>
      <c r="I40" s="115">
        <f t="shared" si="19"/>
        <v>200</v>
      </c>
      <c r="J40" s="116">
        <f>SUM(J41:J42)</f>
        <v>136</v>
      </c>
      <c r="K40" s="116">
        <f t="shared" ref="K40:S40" si="27">SUM(K41:K42)</f>
        <v>64</v>
      </c>
      <c r="L40" s="116">
        <f t="shared" si="27"/>
        <v>0</v>
      </c>
      <c r="M40" s="116">
        <f t="shared" si="21"/>
        <v>5</v>
      </c>
      <c r="N40" s="116">
        <f t="shared" si="27"/>
        <v>5</v>
      </c>
      <c r="O40" s="116">
        <f t="shared" si="27"/>
        <v>0</v>
      </c>
      <c r="P40" s="116">
        <f t="shared" si="27"/>
        <v>0</v>
      </c>
      <c r="Q40" s="116">
        <f t="shared" si="27"/>
        <v>0</v>
      </c>
      <c r="R40" s="116">
        <f t="shared" si="10"/>
        <v>0</v>
      </c>
      <c r="S40" s="116">
        <f t="shared" si="27"/>
        <v>0</v>
      </c>
      <c r="T40" s="116"/>
      <c r="U40" s="116"/>
      <c r="V40" s="116"/>
      <c r="W40" s="118"/>
      <c r="X40" s="107"/>
    </row>
    <row r="41" s="58" customFormat="1" ht="20.25" customHeight="1" spans="1:24">
      <c r="A41" s="112">
        <v>746</v>
      </c>
      <c r="B41" s="113" t="s">
        <v>150</v>
      </c>
      <c r="C41" s="114">
        <v>201</v>
      </c>
      <c r="D41" s="114">
        <v>38</v>
      </c>
      <c r="E41" s="114">
        <v>1</v>
      </c>
      <c r="F41" s="44" t="s">
        <v>96</v>
      </c>
      <c r="G41" s="44"/>
      <c r="H41" s="115">
        <f t="shared" si="18"/>
        <v>200</v>
      </c>
      <c r="I41" s="115">
        <f t="shared" si="19"/>
        <v>200</v>
      </c>
      <c r="J41" s="116">
        <v>136</v>
      </c>
      <c r="K41" s="116">
        <v>64</v>
      </c>
      <c r="L41" s="116">
        <v>0</v>
      </c>
      <c r="M41" s="116">
        <f t="shared" si="21"/>
        <v>0</v>
      </c>
      <c r="N41" s="116">
        <v>0</v>
      </c>
      <c r="O41" s="116">
        <v>0</v>
      </c>
      <c r="P41" s="116">
        <v>0</v>
      </c>
      <c r="Q41" s="116">
        <v>0</v>
      </c>
      <c r="R41" s="116">
        <f t="shared" si="10"/>
        <v>0</v>
      </c>
      <c r="S41" s="116">
        <v>0</v>
      </c>
      <c r="T41" s="116"/>
      <c r="U41" s="116"/>
      <c r="V41" s="116"/>
      <c r="W41" s="118"/>
      <c r="X41" s="107"/>
    </row>
    <row r="42" s="58" customFormat="1" ht="20.25" customHeight="1" spans="1:24">
      <c r="A42" s="112">
        <v>746</v>
      </c>
      <c r="B42" s="113" t="s">
        <v>151</v>
      </c>
      <c r="C42" s="114">
        <v>201</v>
      </c>
      <c r="D42" s="114">
        <v>38</v>
      </c>
      <c r="E42" s="114">
        <v>2</v>
      </c>
      <c r="F42" s="44" t="s">
        <v>98</v>
      </c>
      <c r="G42" s="44"/>
      <c r="H42" s="115">
        <f t="shared" si="18"/>
        <v>5</v>
      </c>
      <c r="I42" s="115">
        <f t="shared" si="19"/>
        <v>0</v>
      </c>
      <c r="J42" s="116">
        <v>0</v>
      </c>
      <c r="K42" s="116">
        <v>0</v>
      </c>
      <c r="L42" s="116">
        <v>0</v>
      </c>
      <c r="M42" s="116">
        <f t="shared" si="21"/>
        <v>5</v>
      </c>
      <c r="N42" s="116">
        <v>5</v>
      </c>
      <c r="O42" s="116">
        <v>0</v>
      </c>
      <c r="P42" s="116">
        <v>0</v>
      </c>
      <c r="Q42" s="116">
        <v>0</v>
      </c>
      <c r="R42" s="116">
        <f t="shared" si="10"/>
        <v>0</v>
      </c>
      <c r="S42" s="116">
        <v>0</v>
      </c>
      <c r="T42" s="116"/>
      <c r="U42" s="116"/>
      <c r="V42" s="116"/>
      <c r="W42" s="118"/>
      <c r="X42" s="107"/>
    </row>
    <row r="43" s="58" customFormat="1" ht="20.25" customHeight="1" spans="1:24">
      <c r="A43" s="112">
        <v>746</v>
      </c>
      <c r="B43" s="113" t="s">
        <v>152</v>
      </c>
      <c r="C43" s="114">
        <v>204</v>
      </c>
      <c r="D43" s="114"/>
      <c r="E43" s="114"/>
      <c r="F43" s="44" t="s">
        <v>153</v>
      </c>
      <c r="G43" s="44"/>
      <c r="H43" s="115">
        <f t="shared" si="18"/>
        <v>1730</v>
      </c>
      <c r="I43" s="115">
        <f t="shared" si="19"/>
        <v>287</v>
      </c>
      <c r="J43" s="116">
        <f>J44+J49+J52</f>
        <v>189</v>
      </c>
      <c r="K43" s="116">
        <f>K44+K49+K52</f>
        <v>98</v>
      </c>
      <c r="L43" s="116">
        <f t="shared" ref="L43" si="28">L44+L52</f>
        <v>0</v>
      </c>
      <c r="M43" s="116">
        <f t="shared" si="21"/>
        <v>1443</v>
      </c>
      <c r="N43" s="116">
        <f>N44+N52+N49</f>
        <v>925</v>
      </c>
      <c r="O43" s="116">
        <f t="shared" ref="O43:S43" si="29">O44+O52+O49</f>
        <v>0</v>
      </c>
      <c r="P43" s="116">
        <f t="shared" si="29"/>
        <v>518</v>
      </c>
      <c r="Q43" s="116">
        <f t="shared" si="29"/>
        <v>0</v>
      </c>
      <c r="R43" s="116">
        <f t="shared" si="10"/>
        <v>0</v>
      </c>
      <c r="S43" s="116">
        <f t="shared" si="29"/>
        <v>0</v>
      </c>
      <c r="T43" s="116"/>
      <c r="U43" s="116"/>
      <c r="V43" s="116"/>
      <c r="W43" s="118"/>
      <c r="X43" s="107"/>
    </row>
    <row r="44" s="58" customFormat="1" ht="20.25" customHeight="1" spans="1:24">
      <c r="A44" s="112">
        <v>746</v>
      </c>
      <c r="B44" s="113" t="s">
        <v>154</v>
      </c>
      <c r="C44" s="114">
        <v>204</v>
      </c>
      <c r="D44" s="114">
        <v>2</v>
      </c>
      <c r="E44" s="114"/>
      <c r="F44" s="44" t="s">
        <v>155</v>
      </c>
      <c r="G44" s="44"/>
      <c r="H44" s="115">
        <f t="shared" si="18"/>
        <v>1619</v>
      </c>
      <c r="I44" s="115">
        <f t="shared" si="19"/>
        <v>264</v>
      </c>
      <c r="J44" s="116">
        <f>SUM(J45:J48)</f>
        <v>170</v>
      </c>
      <c r="K44" s="116">
        <f t="shared" ref="K44:S44" si="30">SUM(K45:K48)</f>
        <v>94</v>
      </c>
      <c r="L44" s="116">
        <f t="shared" si="30"/>
        <v>0</v>
      </c>
      <c r="M44" s="116">
        <f t="shared" si="21"/>
        <v>1355</v>
      </c>
      <c r="N44" s="116">
        <f>SUM(N45:N48)</f>
        <v>919</v>
      </c>
      <c r="O44" s="116">
        <f t="shared" si="30"/>
        <v>0</v>
      </c>
      <c r="P44" s="116">
        <f t="shared" si="30"/>
        <v>436</v>
      </c>
      <c r="Q44" s="116">
        <f t="shared" si="30"/>
        <v>0</v>
      </c>
      <c r="R44" s="116">
        <f t="shared" si="10"/>
        <v>0</v>
      </c>
      <c r="S44" s="116">
        <f t="shared" si="30"/>
        <v>0</v>
      </c>
      <c r="T44" s="116"/>
      <c r="U44" s="116"/>
      <c r="V44" s="116"/>
      <c r="W44" s="118"/>
      <c r="X44" s="107"/>
    </row>
    <row r="45" s="58" customFormat="1" ht="20.25" customHeight="1" spans="1:24">
      <c r="A45" s="112">
        <v>746</v>
      </c>
      <c r="B45" s="113" t="s">
        <v>156</v>
      </c>
      <c r="C45" s="114">
        <v>204</v>
      </c>
      <c r="D45" s="114">
        <v>2</v>
      </c>
      <c r="E45" s="114">
        <v>1</v>
      </c>
      <c r="F45" s="44" t="s">
        <v>96</v>
      </c>
      <c r="G45" s="44"/>
      <c r="H45" s="115">
        <f t="shared" ref="H45:H51" si="31">I45+M45</f>
        <v>264</v>
      </c>
      <c r="I45" s="115">
        <f t="shared" si="19"/>
        <v>264</v>
      </c>
      <c r="J45" s="116">
        <v>170</v>
      </c>
      <c r="K45" s="116">
        <v>94</v>
      </c>
      <c r="L45" s="116">
        <v>0</v>
      </c>
      <c r="M45" s="116">
        <f t="shared" ref="M45:M51" si="32">SUM(N45:S45)</f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f t="shared" si="10"/>
        <v>0</v>
      </c>
      <c r="S45" s="116">
        <v>0</v>
      </c>
      <c r="T45" s="116"/>
      <c r="U45" s="116"/>
      <c r="V45" s="116"/>
      <c r="W45" s="118"/>
      <c r="X45" s="107"/>
    </row>
    <row r="46" s="58" customFormat="1" ht="20.25" customHeight="1" spans="1:24">
      <c r="A46" s="112">
        <v>746</v>
      </c>
      <c r="B46" s="113" t="s">
        <v>157</v>
      </c>
      <c r="C46" s="114">
        <v>204</v>
      </c>
      <c r="D46" s="114">
        <v>2</v>
      </c>
      <c r="E46" s="114" t="s">
        <v>122</v>
      </c>
      <c r="F46" s="44" t="s">
        <v>158</v>
      </c>
      <c r="G46" s="44"/>
      <c r="H46" s="115">
        <f t="shared" si="31"/>
        <v>720</v>
      </c>
      <c r="I46" s="115">
        <v>0</v>
      </c>
      <c r="J46" s="116">
        <v>0</v>
      </c>
      <c r="K46" s="116">
        <v>0</v>
      </c>
      <c r="L46" s="116">
        <v>0</v>
      </c>
      <c r="M46" s="116">
        <f t="shared" si="32"/>
        <v>720</v>
      </c>
      <c r="N46" s="116">
        <v>720</v>
      </c>
      <c r="O46" s="116">
        <v>0</v>
      </c>
      <c r="P46" s="116">
        <v>0</v>
      </c>
      <c r="Q46" s="116">
        <v>0</v>
      </c>
      <c r="R46" s="116">
        <f t="shared" si="10"/>
        <v>0</v>
      </c>
      <c r="S46" s="116"/>
      <c r="T46" s="116"/>
      <c r="U46" s="116"/>
      <c r="V46" s="116"/>
      <c r="W46" s="118"/>
      <c r="X46" s="107"/>
    </row>
    <row r="47" s="58" customFormat="1" ht="20.25" customHeight="1" spans="1:24">
      <c r="A47" s="112">
        <v>746</v>
      </c>
      <c r="B47" s="113" t="s">
        <v>159</v>
      </c>
      <c r="C47" s="114">
        <v>204</v>
      </c>
      <c r="D47" s="114">
        <v>2</v>
      </c>
      <c r="E47" s="114">
        <v>3</v>
      </c>
      <c r="F47" s="44" t="s">
        <v>100</v>
      </c>
      <c r="G47" s="44"/>
      <c r="H47" s="115">
        <f t="shared" si="31"/>
        <v>199</v>
      </c>
      <c r="I47" s="115">
        <f t="shared" ref="I47:I51" si="33">SUM(J47:L47)</f>
        <v>0</v>
      </c>
      <c r="J47" s="116">
        <v>0</v>
      </c>
      <c r="K47" s="116">
        <v>0</v>
      </c>
      <c r="L47" s="116">
        <v>0</v>
      </c>
      <c r="M47" s="116">
        <f t="shared" si="32"/>
        <v>199</v>
      </c>
      <c r="N47" s="116">
        <v>199</v>
      </c>
      <c r="O47" s="116">
        <v>0</v>
      </c>
      <c r="P47" s="116">
        <v>0</v>
      </c>
      <c r="Q47" s="116">
        <v>0</v>
      </c>
      <c r="R47" s="116">
        <f t="shared" si="10"/>
        <v>0</v>
      </c>
      <c r="S47" s="116">
        <v>0</v>
      </c>
      <c r="T47" s="116"/>
      <c r="U47" s="116"/>
      <c r="V47" s="116"/>
      <c r="W47" s="118"/>
      <c r="X47" s="107"/>
    </row>
    <row r="48" s="58" customFormat="1" ht="20.25" customHeight="1" spans="1:24">
      <c r="A48" s="112">
        <v>746</v>
      </c>
      <c r="B48" s="113" t="s">
        <v>160</v>
      </c>
      <c r="C48" s="114">
        <v>204</v>
      </c>
      <c r="D48" s="114">
        <v>2</v>
      </c>
      <c r="E48" s="114">
        <v>20</v>
      </c>
      <c r="F48" s="44" t="s">
        <v>161</v>
      </c>
      <c r="G48" s="44"/>
      <c r="H48" s="115">
        <f t="shared" si="31"/>
        <v>436</v>
      </c>
      <c r="I48" s="115">
        <f t="shared" si="33"/>
        <v>0</v>
      </c>
      <c r="J48" s="116">
        <v>0</v>
      </c>
      <c r="K48" s="116">
        <v>0</v>
      </c>
      <c r="L48" s="116">
        <v>0</v>
      </c>
      <c r="M48" s="116">
        <f t="shared" si="32"/>
        <v>436</v>
      </c>
      <c r="N48" s="116">
        <v>0</v>
      </c>
      <c r="O48" s="116">
        <v>0</v>
      </c>
      <c r="P48" s="116">
        <v>436</v>
      </c>
      <c r="Q48" s="116">
        <v>0</v>
      </c>
      <c r="R48" s="116">
        <f t="shared" si="10"/>
        <v>0</v>
      </c>
      <c r="S48" s="116">
        <v>0</v>
      </c>
      <c r="T48" s="116"/>
      <c r="U48" s="116"/>
      <c r="V48" s="116"/>
      <c r="W48" s="118"/>
      <c r="X48" s="107"/>
    </row>
    <row r="49" s="58" customFormat="1" ht="20.25" customHeight="1" spans="1:24">
      <c r="A49" s="112">
        <v>746</v>
      </c>
      <c r="B49" s="113" t="s">
        <v>162</v>
      </c>
      <c r="C49" s="114">
        <v>204</v>
      </c>
      <c r="D49" s="114">
        <v>6</v>
      </c>
      <c r="E49" s="114"/>
      <c r="F49" s="44" t="s">
        <v>163</v>
      </c>
      <c r="G49" s="44"/>
      <c r="H49" s="115">
        <f t="shared" si="31"/>
        <v>29</v>
      </c>
      <c r="I49" s="115">
        <f t="shared" si="33"/>
        <v>23</v>
      </c>
      <c r="J49" s="115">
        <f>SUM(J50:J51)</f>
        <v>19</v>
      </c>
      <c r="K49" s="115">
        <f>SUM(K50:K51)</f>
        <v>4</v>
      </c>
      <c r="L49" s="115">
        <f t="shared" ref="L49:L50" si="34">SUM(L51)</f>
        <v>0</v>
      </c>
      <c r="M49" s="116">
        <f t="shared" si="32"/>
        <v>6</v>
      </c>
      <c r="N49" s="115">
        <f t="shared" ref="N49" si="35">SUM(N51)</f>
        <v>6</v>
      </c>
      <c r="O49" s="115">
        <f t="shared" ref="O49" si="36">SUM(O51)</f>
        <v>0</v>
      </c>
      <c r="P49" s="115">
        <f t="shared" ref="P49" si="37">SUM(P51)</f>
        <v>0</v>
      </c>
      <c r="Q49" s="115">
        <f t="shared" ref="Q49:Q50" si="38">SUM(Q51)</f>
        <v>0</v>
      </c>
      <c r="R49" s="116">
        <f t="shared" si="10"/>
        <v>0</v>
      </c>
      <c r="S49" s="115">
        <f t="shared" ref="S49:S50" si="39">SUM(S51)</f>
        <v>0</v>
      </c>
      <c r="T49" s="116"/>
      <c r="U49" s="116"/>
      <c r="V49" s="116"/>
      <c r="W49" s="118"/>
      <c r="X49" s="107"/>
    </row>
    <row r="50" s="58" customFormat="1" ht="20.25" customHeight="1" spans="1:24">
      <c r="A50" s="112">
        <v>746</v>
      </c>
      <c r="B50" s="113" t="s">
        <v>164</v>
      </c>
      <c r="C50" s="114">
        <v>204</v>
      </c>
      <c r="D50" s="114">
        <v>6</v>
      </c>
      <c r="E50" s="114" t="s">
        <v>140</v>
      </c>
      <c r="F50" s="44" t="s">
        <v>165</v>
      </c>
      <c r="G50" s="44"/>
      <c r="H50" s="115">
        <f t="shared" si="31"/>
        <v>23</v>
      </c>
      <c r="I50" s="115">
        <f t="shared" si="33"/>
        <v>23</v>
      </c>
      <c r="J50" s="115">
        <v>19</v>
      </c>
      <c r="K50" s="115">
        <v>4</v>
      </c>
      <c r="L50" s="115">
        <f t="shared" si="34"/>
        <v>0</v>
      </c>
      <c r="M50" s="116">
        <f t="shared" si="32"/>
        <v>0</v>
      </c>
      <c r="N50" s="115">
        <v>0</v>
      </c>
      <c r="O50" s="115">
        <v>0</v>
      </c>
      <c r="P50" s="115">
        <v>0</v>
      </c>
      <c r="Q50" s="115">
        <f t="shared" si="38"/>
        <v>0</v>
      </c>
      <c r="R50" s="116">
        <f t="shared" si="10"/>
        <v>0</v>
      </c>
      <c r="S50" s="115">
        <f t="shared" si="39"/>
        <v>0</v>
      </c>
      <c r="T50" s="116"/>
      <c r="U50" s="116"/>
      <c r="V50" s="116"/>
      <c r="W50" s="118"/>
      <c r="X50" s="107"/>
    </row>
    <row r="51" s="58" customFormat="1" ht="20.25" customHeight="1" spans="1:24">
      <c r="A51" s="112">
        <v>746</v>
      </c>
      <c r="B51" s="113" t="s">
        <v>166</v>
      </c>
      <c r="C51" s="114">
        <v>204</v>
      </c>
      <c r="D51" s="114">
        <v>6</v>
      </c>
      <c r="E51" s="114" t="s">
        <v>167</v>
      </c>
      <c r="F51" s="44" t="s">
        <v>168</v>
      </c>
      <c r="G51" s="44"/>
      <c r="H51" s="115">
        <f t="shared" si="31"/>
        <v>6</v>
      </c>
      <c r="I51" s="115">
        <f t="shared" si="33"/>
        <v>0</v>
      </c>
      <c r="J51" s="116">
        <v>0</v>
      </c>
      <c r="K51" s="116">
        <v>0</v>
      </c>
      <c r="L51" s="116">
        <v>0</v>
      </c>
      <c r="M51" s="116">
        <f t="shared" si="32"/>
        <v>6</v>
      </c>
      <c r="N51" s="116">
        <v>6</v>
      </c>
      <c r="O51" s="116">
        <v>0</v>
      </c>
      <c r="P51" s="116">
        <v>0</v>
      </c>
      <c r="Q51" s="116">
        <v>0</v>
      </c>
      <c r="R51" s="116">
        <f t="shared" si="10"/>
        <v>0</v>
      </c>
      <c r="S51" s="116">
        <v>0</v>
      </c>
      <c r="T51" s="116"/>
      <c r="U51" s="116"/>
      <c r="V51" s="116"/>
      <c r="W51" s="118"/>
      <c r="X51" s="107"/>
    </row>
    <row r="52" s="58" customFormat="1" ht="20.25" customHeight="1" spans="1:24">
      <c r="A52" s="112">
        <v>746</v>
      </c>
      <c r="B52" s="113" t="s">
        <v>169</v>
      </c>
      <c r="C52" s="114">
        <v>204</v>
      </c>
      <c r="D52" s="114" t="s">
        <v>170</v>
      </c>
      <c r="E52" s="114"/>
      <c r="F52" s="44" t="s">
        <v>171</v>
      </c>
      <c r="G52" s="44"/>
      <c r="H52" s="115">
        <f t="shared" ref="H52:H85" si="40">I52+M52</f>
        <v>82</v>
      </c>
      <c r="I52" s="115">
        <f t="shared" ref="I52:I85" si="41">SUM(J52:L52)</f>
        <v>0</v>
      </c>
      <c r="J52" s="115">
        <v>0</v>
      </c>
      <c r="K52" s="115">
        <v>0</v>
      </c>
      <c r="L52" s="115">
        <f t="shared" ref="L52:S52" si="42">SUM(L53)</f>
        <v>0</v>
      </c>
      <c r="M52" s="116">
        <f t="shared" ref="M52:M85" si="43">SUM(N52:S52)</f>
        <v>82</v>
      </c>
      <c r="N52" s="115">
        <f t="shared" si="42"/>
        <v>0</v>
      </c>
      <c r="O52" s="115">
        <f t="shared" si="42"/>
        <v>0</v>
      </c>
      <c r="P52" s="115">
        <f t="shared" si="42"/>
        <v>82</v>
      </c>
      <c r="Q52" s="115">
        <f t="shared" si="42"/>
        <v>0</v>
      </c>
      <c r="R52" s="116">
        <f t="shared" si="10"/>
        <v>0</v>
      </c>
      <c r="S52" s="115">
        <f t="shared" si="42"/>
        <v>0</v>
      </c>
      <c r="T52" s="116"/>
      <c r="U52" s="116"/>
      <c r="V52" s="116"/>
      <c r="W52" s="118"/>
      <c r="X52" s="107"/>
    </row>
    <row r="53" s="58" customFormat="1" ht="20.25" customHeight="1" spans="1:24">
      <c r="A53" s="112">
        <v>746</v>
      </c>
      <c r="B53" s="113" t="s">
        <v>172</v>
      </c>
      <c r="C53" s="114">
        <v>204</v>
      </c>
      <c r="D53" s="114" t="s">
        <v>170</v>
      </c>
      <c r="E53" s="114" t="s">
        <v>170</v>
      </c>
      <c r="F53" s="44" t="s">
        <v>173</v>
      </c>
      <c r="G53" s="44"/>
      <c r="H53" s="115">
        <f t="shared" si="40"/>
        <v>82</v>
      </c>
      <c r="I53" s="115">
        <f t="shared" si="41"/>
        <v>0</v>
      </c>
      <c r="J53" s="116">
        <v>0</v>
      </c>
      <c r="K53" s="116">
        <v>0</v>
      </c>
      <c r="L53" s="116">
        <v>0</v>
      </c>
      <c r="M53" s="116">
        <f t="shared" si="43"/>
        <v>82</v>
      </c>
      <c r="N53" s="116">
        <v>0</v>
      </c>
      <c r="O53" s="116">
        <v>0</v>
      </c>
      <c r="P53" s="116">
        <v>82</v>
      </c>
      <c r="Q53" s="116">
        <v>0</v>
      </c>
      <c r="R53" s="116">
        <f t="shared" si="10"/>
        <v>0</v>
      </c>
      <c r="S53" s="116">
        <v>0</v>
      </c>
      <c r="T53" s="116"/>
      <c r="U53" s="116"/>
      <c r="V53" s="116"/>
      <c r="W53" s="118"/>
      <c r="X53" s="107"/>
    </row>
    <row r="54" s="58" customFormat="1" ht="20.25" customHeight="1" spans="1:24">
      <c r="A54" s="112">
        <v>746</v>
      </c>
      <c r="B54" s="113" t="s">
        <v>174</v>
      </c>
      <c r="C54" s="114">
        <v>205</v>
      </c>
      <c r="D54" s="114"/>
      <c r="E54" s="114"/>
      <c r="F54" s="44" t="s">
        <v>175</v>
      </c>
      <c r="G54" s="44"/>
      <c r="H54" s="115">
        <f t="shared" si="40"/>
        <v>3931</v>
      </c>
      <c r="I54" s="115">
        <f t="shared" si="41"/>
        <v>0</v>
      </c>
      <c r="J54" s="116">
        <f>J55</f>
        <v>0</v>
      </c>
      <c r="K54" s="116">
        <f t="shared" ref="K54:S54" si="44">K55</f>
        <v>0</v>
      </c>
      <c r="L54" s="116">
        <f t="shared" si="44"/>
        <v>0</v>
      </c>
      <c r="M54" s="116">
        <f t="shared" si="43"/>
        <v>3931</v>
      </c>
      <c r="N54" s="116">
        <f t="shared" si="44"/>
        <v>0</v>
      </c>
      <c r="O54" s="116">
        <f t="shared" si="44"/>
        <v>0</v>
      </c>
      <c r="P54" s="116">
        <f t="shared" si="44"/>
        <v>3931</v>
      </c>
      <c r="Q54" s="116">
        <f t="shared" si="44"/>
        <v>0</v>
      </c>
      <c r="R54" s="116">
        <f t="shared" si="10"/>
        <v>0</v>
      </c>
      <c r="S54" s="116">
        <f t="shared" si="44"/>
        <v>0</v>
      </c>
      <c r="T54" s="116"/>
      <c r="U54" s="116"/>
      <c r="V54" s="116"/>
      <c r="W54" s="118"/>
      <c r="X54" s="107"/>
    </row>
    <row r="55" s="58" customFormat="1" ht="20.25" customHeight="1" spans="1:24">
      <c r="A55" s="112">
        <v>746</v>
      </c>
      <c r="B55" s="113" t="s">
        <v>176</v>
      </c>
      <c r="C55" s="114">
        <v>205</v>
      </c>
      <c r="D55" s="114">
        <v>2</v>
      </c>
      <c r="E55" s="114"/>
      <c r="F55" s="44" t="s">
        <v>177</v>
      </c>
      <c r="G55" s="44"/>
      <c r="H55" s="115">
        <f t="shared" si="40"/>
        <v>3931</v>
      </c>
      <c r="I55" s="115">
        <f t="shared" si="41"/>
        <v>0</v>
      </c>
      <c r="J55" s="116">
        <f>SUM(J56:J57)</f>
        <v>0</v>
      </c>
      <c r="K55" s="116">
        <f t="shared" ref="K55:S55" si="45">SUM(K56:K57)</f>
        <v>0</v>
      </c>
      <c r="L55" s="116">
        <f t="shared" si="45"/>
        <v>0</v>
      </c>
      <c r="M55" s="116">
        <f t="shared" si="43"/>
        <v>3931</v>
      </c>
      <c r="N55" s="116">
        <f t="shared" si="45"/>
        <v>0</v>
      </c>
      <c r="O55" s="116">
        <f t="shared" si="45"/>
        <v>0</v>
      </c>
      <c r="P55" s="116">
        <f t="shared" si="45"/>
        <v>3931</v>
      </c>
      <c r="Q55" s="116">
        <f t="shared" si="45"/>
        <v>0</v>
      </c>
      <c r="R55" s="116">
        <f t="shared" si="10"/>
        <v>0</v>
      </c>
      <c r="S55" s="116">
        <f t="shared" si="45"/>
        <v>0</v>
      </c>
      <c r="T55" s="116"/>
      <c r="U55" s="116"/>
      <c r="V55" s="116"/>
      <c r="W55" s="118"/>
      <c r="X55" s="107"/>
    </row>
    <row r="56" s="58" customFormat="1" ht="20.25" customHeight="1" spans="1:24">
      <c r="A56" s="112">
        <v>746</v>
      </c>
      <c r="B56" s="113" t="s">
        <v>178</v>
      </c>
      <c r="C56" s="114">
        <v>205</v>
      </c>
      <c r="D56" s="114">
        <v>2</v>
      </c>
      <c r="E56" s="114">
        <v>4</v>
      </c>
      <c r="F56" s="44" t="s">
        <v>179</v>
      </c>
      <c r="G56" s="44"/>
      <c r="H56" s="115">
        <f t="shared" si="40"/>
        <v>3131</v>
      </c>
      <c r="I56" s="115">
        <f t="shared" si="41"/>
        <v>0</v>
      </c>
      <c r="J56" s="116">
        <v>0</v>
      </c>
      <c r="K56" s="116">
        <v>0</v>
      </c>
      <c r="L56" s="116">
        <v>0</v>
      </c>
      <c r="M56" s="116">
        <f t="shared" si="43"/>
        <v>3131</v>
      </c>
      <c r="N56" s="116">
        <v>0</v>
      </c>
      <c r="O56" s="116">
        <v>0</v>
      </c>
      <c r="P56" s="116">
        <v>3131</v>
      </c>
      <c r="Q56" s="116">
        <v>0</v>
      </c>
      <c r="R56" s="116">
        <f t="shared" si="10"/>
        <v>0</v>
      </c>
      <c r="S56" s="116">
        <v>0</v>
      </c>
      <c r="T56" s="116"/>
      <c r="U56" s="116"/>
      <c r="V56" s="116"/>
      <c r="W56" s="118"/>
      <c r="X56" s="107"/>
    </row>
    <row r="57" s="58" customFormat="1" ht="20.25" customHeight="1" spans="1:24">
      <c r="A57" s="112">
        <v>746</v>
      </c>
      <c r="B57" s="113" t="s">
        <v>180</v>
      </c>
      <c r="C57" s="114">
        <v>205</v>
      </c>
      <c r="D57" s="114">
        <v>2</v>
      </c>
      <c r="E57" s="114">
        <v>99</v>
      </c>
      <c r="F57" s="44" t="s">
        <v>181</v>
      </c>
      <c r="G57" s="44"/>
      <c r="H57" s="115">
        <f t="shared" si="40"/>
        <v>800</v>
      </c>
      <c r="I57" s="115">
        <f t="shared" si="41"/>
        <v>0</v>
      </c>
      <c r="J57" s="116">
        <v>0</v>
      </c>
      <c r="K57" s="116">
        <v>0</v>
      </c>
      <c r="L57" s="116">
        <v>0</v>
      </c>
      <c r="M57" s="116">
        <f t="shared" si="43"/>
        <v>800</v>
      </c>
      <c r="N57" s="116">
        <v>0</v>
      </c>
      <c r="O57" s="116">
        <v>0</v>
      </c>
      <c r="P57" s="116">
        <v>800</v>
      </c>
      <c r="Q57" s="116">
        <v>0</v>
      </c>
      <c r="R57" s="116">
        <f t="shared" si="10"/>
        <v>0</v>
      </c>
      <c r="S57" s="116">
        <v>0</v>
      </c>
      <c r="T57" s="116"/>
      <c r="U57" s="116"/>
      <c r="V57" s="116"/>
      <c r="W57" s="118"/>
      <c r="X57" s="107"/>
    </row>
    <row r="58" s="58" customFormat="1" ht="20.25" customHeight="1" spans="1:24">
      <c r="A58" s="112">
        <v>746</v>
      </c>
      <c r="B58" s="113" t="s">
        <v>182</v>
      </c>
      <c r="C58" s="114">
        <v>206</v>
      </c>
      <c r="D58" s="114"/>
      <c r="E58" s="114"/>
      <c r="F58" s="44" t="s">
        <v>183</v>
      </c>
      <c r="G58" s="44"/>
      <c r="H58" s="115">
        <f t="shared" si="40"/>
        <v>9026</v>
      </c>
      <c r="I58" s="115">
        <f t="shared" si="41"/>
        <v>106</v>
      </c>
      <c r="J58" s="116">
        <f>J59+J61</f>
        <v>100</v>
      </c>
      <c r="K58" s="116">
        <f>K59+K61</f>
        <v>6</v>
      </c>
      <c r="L58" s="116">
        <f>L59+L61</f>
        <v>0</v>
      </c>
      <c r="M58" s="116">
        <f t="shared" si="43"/>
        <v>8920</v>
      </c>
      <c r="N58" s="116">
        <f t="shared" ref="N58:S58" si="46">N59+N61</f>
        <v>20</v>
      </c>
      <c r="O58" s="116">
        <f t="shared" si="46"/>
        <v>0</v>
      </c>
      <c r="P58" s="116">
        <f t="shared" si="46"/>
        <v>8900</v>
      </c>
      <c r="Q58" s="116">
        <f t="shared" si="46"/>
        <v>0</v>
      </c>
      <c r="R58" s="116">
        <f t="shared" si="10"/>
        <v>0</v>
      </c>
      <c r="S58" s="116">
        <f t="shared" si="46"/>
        <v>0</v>
      </c>
      <c r="T58" s="116"/>
      <c r="U58" s="116"/>
      <c r="V58" s="116"/>
      <c r="W58" s="118"/>
      <c r="X58" s="107"/>
    </row>
    <row r="59" s="58" customFormat="1" ht="20.25" customHeight="1" spans="1:24">
      <c r="A59" s="112">
        <v>746</v>
      </c>
      <c r="B59" s="113" t="s">
        <v>184</v>
      </c>
      <c r="C59" s="114">
        <v>206</v>
      </c>
      <c r="D59" s="114">
        <v>4</v>
      </c>
      <c r="E59" s="114"/>
      <c r="F59" s="44" t="s">
        <v>185</v>
      </c>
      <c r="G59" s="44"/>
      <c r="H59" s="115">
        <f t="shared" si="40"/>
        <v>8900</v>
      </c>
      <c r="I59" s="115">
        <f t="shared" si="41"/>
        <v>0</v>
      </c>
      <c r="J59" s="116">
        <v>0</v>
      </c>
      <c r="K59" s="116">
        <f>SUM(K60:K60)</f>
        <v>0</v>
      </c>
      <c r="L59" s="116">
        <f>SUM(L60:L60)</f>
        <v>0</v>
      </c>
      <c r="M59" s="116">
        <f t="shared" si="43"/>
        <v>8900</v>
      </c>
      <c r="N59" s="116">
        <f t="shared" ref="N59:S59" si="47">SUM(N60:N60)</f>
        <v>0</v>
      </c>
      <c r="O59" s="116">
        <f t="shared" si="47"/>
        <v>0</v>
      </c>
      <c r="P59" s="116">
        <f t="shared" si="47"/>
        <v>8900</v>
      </c>
      <c r="Q59" s="116">
        <f t="shared" si="47"/>
        <v>0</v>
      </c>
      <c r="R59" s="116">
        <f t="shared" si="10"/>
        <v>0</v>
      </c>
      <c r="S59" s="116">
        <f t="shared" si="47"/>
        <v>0</v>
      </c>
      <c r="T59" s="116"/>
      <c r="U59" s="116"/>
      <c r="V59" s="116"/>
      <c r="W59" s="118"/>
      <c r="X59" s="107"/>
    </row>
    <row r="60" s="58" customFormat="1" ht="20.25" customHeight="1" spans="1:24">
      <c r="A60" s="112">
        <v>746</v>
      </c>
      <c r="B60" s="113" t="s">
        <v>186</v>
      </c>
      <c r="C60" s="114">
        <v>206</v>
      </c>
      <c r="D60" s="114">
        <v>4</v>
      </c>
      <c r="E60" s="114" t="s">
        <v>170</v>
      </c>
      <c r="F60" s="44" t="s">
        <v>187</v>
      </c>
      <c r="G60" s="44"/>
      <c r="H60" s="115">
        <f t="shared" si="40"/>
        <v>8900</v>
      </c>
      <c r="I60" s="115">
        <f t="shared" si="41"/>
        <v>0</v>
      </c>
      <c r="J60" s="116">
        <v>0</v>
      </c>
      <c r="K60" s="116">
        <v>0</v>
      </c>
      <c r="L60" s="116">
        <v>0</v>
      </c>
      <c r="M60" s="116">
        <f t="shared" si="43"/>
        <v>8900</v>
      </c>
      <c r="N60" s="116">
        <v>0</v>
      </c>
      <c r="O60" s="116">
        <v>0</v>
      </c>
      <c r="P60" s="116">
        <v>8900</v>
      </c>
      <c r="Q60" s="116">
        <v>0</v>
      </c>
      <c r="R60" s="116">
        <f t="shared" si="10"/>
        <v>0</v>
      </c>
      <c r="S60" s="116">
        <v>0</v>
      </c>
      <c r="T60" s="116"/>
      <c r="U60" s="116"/>
      <c r="V60" s="116"/>
      <c r="W60" s="118"/>
      <c r="X60" s="107"/>
    </row>
    <row r="61" s="58" customFormat="1" ht="20.25" customHeight="1" spans="1:24">
      <c r="A61" s="112">
        <v>746</v>
      </c>
      <c r="B61" s="113" t="s">
        <v>188</v>
      </c>
      <c r="C61" s="114">
        <v>206</v>
      </c>
      <c r="D61" s="114">
        <v>5</v>
      </c>
      <c r="E61" s="114"/>
      <c r="F61" s="44" t="s">
        <v>189</v>
      </c>
      <c r="G61" s="44"/>
      <c r="H61" s="115">
        <f t="shared" si="40"/>
        <v>126</v>
      </c>
      <c r="I61" s="115">
        <f t="shared" si="41"/>
        <v>106</v>
      </c>
      <c r="J61" s="116">
        <f>SUM(J62:J63)</f>
        <v>100</v>
      </c>
      <c r="K61" s="116">
        <f>SUM(K62:K63)</f>
        <v>6</v>
      </c>
      <c r="L61" s="116">
        <f>SUM(L63)</f>
        <v>0</v>
      </c>
      <c r="M61" s="116">
        <f t="shared" si="43"/>
        <v>20</v>
      </c>
      <c r="N61" s="116">
        <f>SUM(N62:N63)</f>
        <v>20</v>
      </c>
      <c r="O61" s="116">
        <f t="shared" ref="O61:S61" si="48">SUM(O62:O63)</f>
        <v>0</v>
      </c>
      <c r="P61" s="116">
        <f t="shared" si="48"/>
        <v>0</v>
      </c>
      <c r="Q61" s="116">
        <f t="shared" si="48"/>
        <v>0</v>
      </c>
      <c r="R61" s="116">
        <f t="shared" si="10"/>
        <v>0</v>
      </c>
      <c r="S61" s="116">
        <f t="shared" si="48"/>
        <v>0</v>
      </c>
      <c r="T61" s="116"/>
      <c r="U61" s="116"/>
      <c r="V61" s="116"/>
      <c r="W61" s="118"/>
      <c r="X61" s="107"/>
    </row>
    <row r="62" s="58" customFormat="1" ht="20.25" customHeight="1" spans="1:24">
      <c r="A62" s="112">
        <v>746</v>
      </c>
      <c r="B62" s="113" t="s">
        <v>190</v>
      </c>
      <c r="C62" s="114">
        <v>206</v>
      </c>
      <c r="D62" s="114">
        <v>5</v>
      </c>
      <c r="E62" s="114">
        <v>1</v>
      </c>
      <c r="F62" s="44" t="s">
        <v>191</v>
      </c>
      <c r="G62" s="44"/>
      <c r="H62" s="115">
        <f t="shared" ref="H62:H63" si="49">I62+M62</f>
        <v>106</v>
      </c>
      <c r="I62" s="115">
        <f t="shared" ref="I62" si="50">SUM(J62:L62)</f>
        <v>106</v>
      </c>
      <c r="J62" s="116">
        <v>100</v>
      </c>
      <c r="K62" s="116">
        <v>6</v>
      </c>
      <c r="L62" s="116">
        <v>0</v>
      </c>
      <c r="M62" s="116">
        <f t="shared" ref="M62" si="51">SUM(N62:S62)</f>
        <v>0</v>
      </c>
      <c r="N62" s="116">
        <v>0</v>
      </c>
      <c r="O62" s="116">
        <v>0</v>
      </c>
      <c r="P62" s="116">
        <v>0</v>
      </c>
      <c r="Q62" s="116">
        <v>0</v>
      </c>
      <c r="R62" s="116">
        <f t="shared" si="10"/>
        <v>0</v>
      </c>
      <c r="S62" s="116">
        <v>0</v>
      </c>
      <c r="T62" s="116"/>
      <c r="U62" s="116"/>
      <c r="V62" s="116"/>
      <c r="W62" s="118"/>
      <c r="X62" s="107"/>
    </row>
    <row r="63" s="58" customFormat="1" ht="20.25" customHeight="1" spans="1:24">
      <c r="A63" s="112">
        <v>746</v>
      </c>
      <c r="B63" s="113" t="s">
        <v>192</v>
      </c>
      <c r="C63" s="114">
        <v>206</v>
      </c>
      <c r="D63" s="114">
        <v>5</v>
      </c>
      <c r="E63" s="114" t="s">
        <v>170</v>
      </c>
      <c r="F63" s="44" t="s">
        <v>193</v>
      </c>
      <c r="G63" s="44"/>
      <c r="H63" s="115">
        <f t="shared" si="49"/>
        <v>20</v>
      </c>
      <c r="I63" s="115">
        <f t="shared" si="41"/>
        <v>0</v>
      </c>
      <c r="J63" s="116">
        <v>0</v>
      </c>
      <c r="K63" s="116">
        <v>0</v>
      </c>
      <c r="L63" s="116">
        <v>0</v>
      </c>
      <c r="M63" s="116">
        <f t="shared" si="43"/>
        <v>20</v>
      </c>
      <c r="N63" s="116">
        <v>20</v>
      </c>
      <c r="O63" s="116">
        <v>0</v>
      </c>
      <c r="P63" s="116">
        <v>0</v>
      </c>
      <c r="Q63" s="116">
        <v>0</v>
      </c>
      <c r="R63" s="116">
        <f t="shared" si="10"/>
        <v>0</v>
      </c>
      <c r="S63" s="116">
        <v>0</v>
      </c>
      <c r="T63" s="116"/>
      <c r="U63" s="116"/>
      <c r="V63" s="116"/>
      <c r="W63" s="118"/>
      <c r="X63" s="107"/>
    </row>
    <row r="64" s="58" customFormat="1" ht="20.25" customHeight="1" spans="1:24">
      <c r="A64" s="112">
        <v>746</v>
      </c>
      <c r="B64" s="113" t="s">
        <v>194</v>
      </c>
      <c r="C64" s="114" t="s">
        <v>194</v>
      </c>
      <c r="D64" s="114"/>
      <c r="E64" s="114"/>
      <c r="F64" s="44" t="s">
        <v>195</v>
      </c>
      <c r="G64" s="44"/>
      <c r="H64" s="115">
        <f t="shared" si="40"/>
        <v>2273</v>
      </c>
      <c r="I64" s="115">
        <f t="shared" si="41"/>
        <v>810</v>
      </c>
      <c r="J64" s="116">
        <f>J65+J67+J71+J73</f>
        <v>699</v>
      </c>
      <c r="K64" s="116">
        <f>K65+K67+K71+K73</f>
        <v>61</v>
      </c>
      <c r="L64" s="116">
        <f>L65+L67+L71+L73+L69</f>
        <v>50</v>
      </c>
      <c r="M64" s="116">
        <f t="shared" si="43"/>
        <v>1463</v>
      </c>
      <c r="N64" s="116">
        <f>N65+N67+N71+N73</f>
        <v>20</v>
      </c>
      <c r="O64" s="116">
        <f t="shared" ref="O64:S64" si="52">O65+O67+O71+O73</f>
        <v>0</v>
      </c>
      <c r="P64" s="116">
        <f t="shared" si="52"/>
        <v>1108</v>
      </c>
      <c r="Q64" s="116">
        <f t="shared" si="52"/>
        <v>335</v>
      </c>
      <c r="R64" s="116">
        <f t="shared" si="10"/>
        <v>0</v>
      </c>
      <c r="S64" s="116">
        <f t="shared" si="52"/>
        <v>0</v>
      </c>
      <c r="T64" s="116"/>
      <c r="U64" s="116"/>
      <c r="V64" s="116"/>
      <c r="W64" s="118"/>
      <c r="X64" s="107"/>
    </row>
    <row r="65" s="58" customFormat="1" ht="20.25" customHeight="1" spans="1:24">
      <c r="A65" s="112">
        <v>746</v>
      </c>
      <c r="B65" s="113" t="s">
        <v>196</v>
      </c>
      <c r="C65" s="114">
        <v>208</v>
      </c>
      <c r="D65" s="114">
        <v>1</v>
      </c>
      <c r="E65" s="114"/>
      <c r="F65" s="44" t="s">
        <v>197</v>
      </c>
      <c r="G65" s="44"/>
      <c r="H65" s="115">
        <f t="shared" si="40"/>
        <v>760</v>
      </c>
      <c r="I65" s="115">
        <f t="shared" si="41"/>
        <v>760</v>
      </c>
      <c r="J65" s="116">
        <f>SUM(J66:J66)</f>
        <v>699</v>
      </c>
      <c r="K65" s="116">
        <f>SUM(K66:K66)</f>
        <v>61</v>
      </c>
      <c r="L65" s="116">
        <f t="shared" ref="L65:S65" si="53">SUM(L66:L66)</f>
        <v>0</v>
      </c>
      <c r="M65" s="116">
        <f t="shared" si="43"/>
        <v>0</v>
      </c>
      <c r="N65" s="116">
        <f t="shared" si="53"/>
        <v>0</v>
      </c>
      <c r="O65" s="116">
        <f t="shared" si="53"/>
        <v>0</v>
      </c>
      <c r="P65" s="116">
        <f t="shared" si="53"/>
        <v>0</v>
      </c>
      <c r="Q65" s="116">
        <f t="shared" si="53"/>
        <v>0</v>
      </c>
      <c r="R65" s="116">
        <f t="shared" si="10"/>
        <v>0</v>
      </c>
      <c r="S65" s="116">
        <f t="shared" si="53"/>
        <v>0</v>
      </c>
      <c r="T65" s="116"/>
      <c r="U65" s="116"/>
      <c r="V65" s="116"/>
      <c r="W65" s="118"/>
      <c r="X65" s="107"/>
    </row>
    <row r="66" s="58" customFormat="1" ht="20.25" customHeight="1" spans="1:24">
      <c r="A66" s="112">
        <v>746</v>
      </c>
      <c r="B66" s="113" t="s">
        <v>198</v>
      </c>
      <c r="C66" s="114">
        <v>208</v>
      </c>
      <c r="D66" s="114">
        <v>1</v>
      </c>
      <c r="E66" s="114">
        <v>1</v>
      </c>
      <c r="F66" s="44" t="s">
        <v>96</v>
      </c>
      <c r="G66" s="44"/>
      <c r="H66" s="115">
        <f t="shared" si="40"/>
        <v>760</v>
      </c>
      <c r="I66" s="115">
        <f t="shared" si="41"/>
        <v>760</v>
      </c>
      <c r="J66" s="116">
        <v>699</v>
      </c>
      <c r="K66" s="116">
        <v>61</v>
      </c>
      <c r="L66" s="116">
        <v>0</v>
      </c>
      <c r="M66" s="116">
        <f t="shared" si="43"/>
        <v>0</v>
      </c>
      <c r="N66" s="116">
        <v>0</v>
      </c>
      <c r="O66" s="116">
        <v>0</v>
      </c>
      <c r="P66" s="116">
        <v>0</v>
      </c>
      <c r="Q66" s="116">
        <v>0</v>
      </c>
      <c r="R66" s="116">
        <f t="shared" si="10"/>
        <v>0</v>
      </c>
      <c r="S66" s="116">
        <v>0</v>
      </c>
      <c r="T66" s="116"/>
      <c r="U66" s="116"/>
      <c r="V66" s="116"/>
      <c r="W66" s="118"/>
      <c r="X66" s="107"/>
    </row>
    <row r="67" s="58" customFormat="1" ht="20.25" customHeight="1" spans="1:24">
      <c r="A67" s="112">
        <v>746</v>
      </c>
      <c r="B67" s="113" t="s">
        <v>199</v>
      </c>
      <c r="C67" s="114">
        <v>208</v>
      </c>
      <c r="D67" s="114">
        <v>2</v>
      </c>
      <c r="E67" s="114"/>
      <c r="F67" s="44" t="s">
        <v>200</v>
      </c>
      <c r="G67" s="44"/>
      <c r="H67" s="115">
        <f t="shared" si="40"/>
        <v>1028</v>
      </c>
      <c r="I67" s="115">
        <f t="shared" si="41"/>
        <v>0</v>
      </c>
      <c r="J67" s="116">
        <f>SUM(J68)</f>
        <v>0</v>
      </c>
      <c r="K67" s="116">
        <f t="shared" ref="K67:S67" si="54">SUM(K68)</f>
        <v>0</v>
      </c>
      <c r="L67" s="116">
        <f t="shared" si="54"/>
        <v>0</v>
      </c>
      <c r="M67" s="116">
        <f t="shared" si="43"/>
        <v>1028</v>
      </c>
      <c r="N67" s="116">
        <f t="shared" si="54"/>
        <v>0</v>
      </c>
      <c r="O67" s="116">
        <f t="shared" si="54"/>
        <v>0</v>
      </c>
      <c r="P67" s="116">
        <f t="shared" si="54"/>
        <v>1028</v>
      </c>
      <c r="Q67" s="116">
        <f t="shared" si="54"/>
        <v>0</v>
      </c>
      <c r="R67" s="116">
        <f t="shared" si="10"/>
        <v>0</v>
      </c>
      <c r="S67" s="116">
        <f t="shared" si="54"/>
        <v>0</v>
      </c>
      <c r="T67" s="116"/>
      <c r="U67" s="116"/>
      <c r="V67" s="116"/>
      <c r="W67" s="118"/>
      <c r="X67" s="107"/>
    </row>
    <row r="68" s="58" customFormat="1" ht="20.25" customHeight="1" spans="1:24">
      <c r="A68" s="112">
        <v>746</v>
      </c>
      <c r="B68" s="113" t="s">
        <v>201</v>
      </c>
      <c r="C68" s="114">
        <v>208</v>
      </c>
      <c r="D68" s="114">
        <v>2</v>
      </c>
      <c r="E68" s="114">
        <v>99</v>
      </c>
      <c r="F68" s="44" t="s">
        <v>202</v>
      </c>
      <c r="G68" s="44"/>
      <c r="H68" s="115">
        <f t="shared" si="40"/>
        <v>1028</v>
      </c>
      <c r="I68" s="115">
        <f t="shared" si="41"/>
        <v>0</v>
      </c>
      <c r="J68" s="116">
        <v>0</v>
      </c>
      <c r="K68" s="116">
        <v>0</v>
      </c>
      <c r="L68" s="116">
        <v>0</v>
      </c>
      <c r="M68" s="116">
        <f t="shared" si="43"/>
        <v>1028</v>
      </c>
      <c r="N68" s="116">
        <v>0</v>
      </c>
      <c r="O68" s="116">
        <v>0</v>
      </c>
      <c r="P68" s="116">
        <v>1028</v>
      </c>
      <c r="Q68" s="116">
        <v>0</v>
      </c>
      <c r="R68" s="116">
        <f t="shared" si="10"/>
        <v>0</v>
      </c>
      <c r="S68" s="116">
        <v>0</v>
      </c>
      <c r="T68" s="116"/>
      <c r="U68" s="116"/>
      <c r="V68" s="116"/>
      <c r="W68" s="118"/>
      <c r="X68" s="107"/>
    </row>
    <row r="69" s="58" customFormat="1" ht="20.25" customHeight="1" spans="1:24">
      <c r="A69" s="112">
        <v>746</v>
      </c>
      <c r="B69" s="113" t="s">
        <v>194</v>
      </c>
      <c r="C69" s="114">
        <v>208</v>
      </c>
      <c r="D69" s="114" t="s">
        <v>167</v>
      </c>
      <c r="E69" s="114"/>
      <c r="F69" s="44" t="s">
        <v>203</v>
      </c>
      <c r="G69" s="44"/>
      <c r="H69" s="115">
        <f t="shared" si="40"/>
        <v>50</v>
      </c>
      <c r="I69" s="115">
        <f t="shared" si="41"/>
        <v>50</v>
      </c>
      <c r="J69" s="116">
        <f>J70</f>
        <v>0</v>
      </c>
      <c r="K69" s="116">
        <f>K70</f>
        <v>0</v>
      </c>
      <c r="L69" s="116">
        <f>L70</f>
        <v>50</v>
      </c>
      <c r="M69" s="116">
        <f t="shared" si="43"/>
        <v>0</v>
      </c>
      <c r="N69" s="116">
        <f>N70</f>
        <v>0</v>
      </c>
      <c r="O69" s="116">
        <f>O70</f>
        <v>0</v>
      </c>
      <c r="P69" s="116">
        <f>P70</f>
        <v>0</v>
      </c>
      <c r="Q69" s="116">
        <f>Q70</f>
        <v>0</v>
      </c>
      <c r="R69" s="116">
        <f t="shared" si="10"/>
        <v>0</v>
      </c>
      <c r="S69" s="116">
        <v>0</v>
      </c>
      <c r="T69" s="116"/>
      <c r="U69" s="116"/>
      <c r="V69" s="116"/>
      <c r="W69" s="118"/>
      <c r="X69" s="107"/>
    </row>
    <row r="70" s="58" customFormat="1" ht="20.25" customHeight="1" spans="1:24">
      <c r="A70" s="112">
        <v>746</v>
      </c>
      <c r="B70" s="113" t="s">
        <v>204</v>
      </c>
      <c r="C70" s="114">
        <v>208</v>
      </c>
      <c r="D70" s="114" t="s">
        <v>167</v>
      </c>
      <c r="E70" s="114" t="s">
        <v>122</v>
      </c>
      <c r="F70" s="44" t="s">
        <v>205</v>
      </c>
      <c r="G70" s="44"/>
      <c r="H70" s="115">
        <f t="shared" si="40"/>
        <v>50</v>
      </c>
      <c r="I70" s="115">
        <f t="shared" si="41"/>
        <v>50</v>
      </c>
      <c r="J70" s="116">
        <v>0</v>
      </c>
      <c r="K70" s="116">
        <v>0</v>
      </c>
      <c r="L70" s="116">
        <v>50</v>
      </c>
      <c r="M70" s="116">
        <f t="shared" si="43"/>
        <v>0</v>
      </c>
      <c r="N70" s="116">
        <v>0</v>
      </c>
      <c r="O70" s="116">
        <v>0</v>
      </c>
      <c r="P70" s="116">
        <v>0</v>
      </c>
      <c r="Q70" s="116">
        <v>0</v>
      </c>
      <c r="R70" s="116">
        <f t="shared" si="10"/>
        <v>0</v>
      </c>
      <c r="S70" s="116">
        <v>0</v>
      </c>
      <c r="T70" s="116"/>
      <c r="U70" s="116"/>
      <c r="V70" s="116"/>
      <c r="W70" s="118"/>
      <c r="X70" s="107"/>
    </row>
    <row r="71" s="58" customFormat="1" ht="20.25" customHeight="1" spans="1:24">
      <c r="A71" s="112">
        <v>746</v>
      </c>
      <c r="B71" s="113" t="s">
        <v>206</v>
      </c>
      <c r="C71" s="114">
        <v>208</v>
      </c>
      <c r="D71" s="114">
        <v>7</v>
      </c>
      <c r="E71" s="114"/>
      <c r="F71" s="44" t="s">
        <v>207</v>
      </c>
      <c r="G71" s="44"/>
      <c r="H71" s="115">
        <f t="shared" si="40"/>
        <v>100</v>
      </c>
      <c r="I71" s="115">
        <f t="shared" si="41"/>
        <v>0</v>
      </c>
      <c r="J71" s="116">
        <f>SUM(J72)</f>
        <v>0</v>
      </c>
      <c r="K71" s="116">
        <f t="shared" ref="K71:S71" si="55">SUM(K72)</f>
        <v>0</v>
      </c>
      <c r="L71" s="116">
        <f t="shared" si="55"/>
        <v>0</v>
      </c>
      <c r="M71" s="116">
        <f t="shared" si="43"/>
        <v>100</v>
      </c>
      <c r="N71" s="116">
        <f t="shared" si="55"/>
        <v>20</v>
      </c>
      <c r="O71" s="116">
        <f t="shared" si="55"/>
        <v>0</v>
      </c>
      <c r="P71" s="116">
        <f t="shared" si="55"/>
        <v>80</v>
      </c>
      <c r="Q71" s="116">
        <f t="shared" si="55"/>
        <v>0</v>
      </c>
      <c r="R71" s="116">
        <f t="shared" si="10"/>
        <v>0</v>
      </c>
      <c r="S71" s="116">
        <f t="shared" si="55"/>
        <v>0</v>
      </c>
      <c r="T71" s="116"/>
      <c r="U71" s="116"/>
      <c r="V71" s="116"/>
      <c r="W71" s="118"/>
      <c r="X71" s="107"/>
    </row>
    <row r="72" s="58" customFormat="1" ht="20.25" customHeight="1" spans="1:24">
      <c r="A72" s="112">
        <v>746</v>
      </c>
      <c r="B72" s="113" t="s">
        <v>208</v>
      </c>
      <c r="C72" s="114">
        <v>208</v>
      </c>
      <c r="D72" s="114">
        <v>7</v>
      </c>
      <c r="E72" s="114">
        <v>99</v>
      </c>
      <c r="F72" s="44" t="s">
        <v>209</v>
      </c>
      <c r="G72" s="44"/>
      <c r="H72" s="115">
        <f t="shared" si="40"/>
        <v>100</v>
      </c>
      <c r="I72" s="115">
        <f t="shared" si="41"/>
        <v>0</v>
      </c>
      <c r="J72" s="116">
        <v>0</v>
      </c>
      <c r="K72" s="116">
        <v>0</v>
      </c>
      <c r="L72" s="116">
        <v>0</v>
      </c>
      <c r="M72" s="116">
        <f t="shared" si="43"/>
        <v>100</v>
      </c>
      <c r="N72" s="116">
        <v>20</v>
      </c>
      <c r="O72" s="116">
        <v>0</v>
      </c>
      <c r="P72" s="116">
        <v>80</v>
      </c>
      <c r="Q72" s="116">
        <v>0</v>
      </c>
      <c r="R72" s="116">
        <f t="shared" ref="R72:R74" si="56">R73+R76</f>
        <v>0</v>
      </c>
      <c r="S72" s="116">
        <v>0</v>
      </c>
      <c r="T72" s="116"/>
      <c r="U72" s="116"/>
      <c r="V72" s="116"/>
      <c r="W72" s="118"/>
      <c r="X72" s="107"/>
    </row>
    <row r="73" s="58" customFormat="1" ht="20.25" customHeight="1" spans="1:24">
      <c r="A73" s="112">
        <v>746</v>
      </c>
      <c r="B73" s="113" t="s">
        <v>210</v>
      </c>
      <c r="C73" s="114">
        <v>208</v>
      </c>
      <c r="D73" s="114">
        <v>19</v>
      </c>
      <c r="E73" s="114"/>
      <c r="F73" s="44" t="s">
        <v>211</v>
      </c>
      <c r="G73" s="44"/>
      <c r="H73" s="115">
        <f t="shared" si="40"/>
        <v>335</v>
      </c>
      <c r="I73" s="115">
        <f t="shared" si="41"/>
        <v>0</v>
      </c>
      <c r="J73" s="116">
        <f>SUM(J74)</f>
        <v>0</v>
      </c>
      <c r="K73" s="116">
        <f t="shared" ref="K73:S73" si="57">SUM(K74)</f>
        <v>0</v>
      </c>
      <c r="L73" s="116">
        <f t="shared" si="57"/>
        <v>0</v>
      </c>
      <c r="M73" s="116">
        <f t="shared" si="43"/>
        <v>335</v>
      </c>
      <c r="N73" s="116">
        <f t="shared" si="57"/>
        <v>0</v>
      </c>
      <c r="O73" s="116">
        <f t="shared" si="57"/>
        <v>0</v>
      </c>
      <c r="P73" s="116">
        <f t="shared" si="57"/>
        <v>0</v>
      </c>
      <c r="Q73" s="116">
        <f t="shared" si="57"/>
        <v>335</v>
      </c>
      <c r="R73" s="116">
        <f t="shared" si="56"/>
        <v>0</v>
      </c>
      <c r="S73" s="116">
        <f t="shared" si="57"/>
        <v>0</v>
      </c>
      <c r="T73" s="116"/>
      <c r="U73" s="116"/>
      <c r="V73" s="116"/>
      <c r="W73" s="118"/>
      <c r="X73" s="107"/>
    </row>
    <row r="74" s="58" customFormat="1" ht="20.25" customHeight="1" spans="1:24">
      <c r="A74" s="112">
        <v>746</v>
      </c>
      <c r="B74" s="113" t="s">
        <v>212</v>
      </c>
      <c r="C74" s="114">
        <v>208</v>
      </c>
      <c r="D74" s="114">
        <v>19</v>
      </c>
      <c r="E74" s="114">
        <v>2</v>
      </c>
      <c r="F74" s="44" t="s">
        <v>213</v>
      </c>
      <c r="G74" s="44"/>
      <c r="H74" s="115">
        <f t="shared" si="40"/>
        <v>335</v>
      </c>
      <c r="I74" s="115">
        <f t="shared" si="41"/>
        <v>0</v>
      </c>
      <c r="J74" s="116">
        <v>0</v>
      </c>
      <c r="K74" s="116">
        <v>0</v>
      </c>
      <c r="L74" s="116">
        <v>0</v>
      </c>
      <c r="M74" s="116">
        <f t="shared" si="43"/>
        <v>335</v>
      </c>
      <c r="N74" s="116">
        <v>0</v>
      </c>
      <c r="O74" s="116">
        <v>0</v>
      </c>
      <c r="P74" s="116">
        <v>0</v>
      </c>
      <c r="Q74" s="116">
        <v>335</v>
      </c>
      <c r="R74" s="116">
        <f t="shared" si="56"/>
        <v>0</v>
      </c>
      <c r="S74" s="116">
        <v>0</v>
      </c>
      <c r="T74" s="116"/>
      <c r="U74" s="116"/>
      <c r="V74" s="116"/>
      <c r="W74" s="118"/>
      <c r="X74" s="107"/>
    </row>
    <row r="75" s="58" customFormat="1" ht="20.25" customHeight="1" spans="1:24">
      <c r="A75" s="112">
        <v>746</v>
      </c>
      <c r="B75" s="113" t="s">
        <v>214</v>
      </c>
      <c r="C75" s="114">
        <v>211</v>
      </c>
      <c r="D75" s="114"/>
      <c r="E75" s="114"/>
      <c r="F75" s="44" t="s">
        <v>215</v>
      </c>
      <c r="G75" s="44"/>
      <c r="H75" s="115">
        <f t="shared" si="40"/>
        <v>1281</v>
      </c>
      <c r="I75" s="115">
        <f t="shared" si="41"/>
        <v>522</v>
      </c>
      <c r="J75" s="116">
        <f>J76+J79</f>
        <v>397</v>
      </c>
      <c r="K75" s="116">
        <f>K76+K79</f>
        <v>125</v>
      </c>
      <c r="L75" s="116">
        <f>L76+L79</f>
        <v>0</v>
      </c>
      <c r="M75" s="116">
        <f t="shared" si="43"/>
        <v>759</v>
      </c>
      <c r="N75" s="116">
        <f>N76+N79</f>
        <v>0</v>
      </c>
      <c r="O75" s="116">
        <f t="shared" ref="O75:S75" si="58">O76+O79</f>
        <v>0</v>
      </c>
      <c r="P75" s="116">
        <f>P78+P79</f>
        <v>759</v>
      </c>
      <c r="Q75" s="116">
        <f t="shared" si="58"/>
        <v>0</v>
      </c>
      <c r="R75" s="116">
        <f t="shared" ref="R75" si="59">R76+R79</f>
        <v>0</v>
      </c>
      <c r="S75" s="116">
        <f t="shared" si="58"/>
        <v>0</v>
      </c>
      <c r="T75" s="116"/>
      <c r="U75" s="116"/>
      <c r="V75" s="116"/>
      <c r="W75" s="118"/>
      <c r="X75" s="107"/>
    </row>
    <row r="76" s="58" customFormat="1" ht="20.25" customHeight="1" spans="1:24">
      <c r="A76" s="112">
        <v>746</v>
      </c>
      <c r="B76" s="113" t="s">
        <v>216</v>
      </c>
      <c r="C76" s="114">
        <v>211</v>
      </c>
      <c r="D76" s="114">
        <v>1</v>
      </c>
      <c r="E76" s="114"/>
      <c r="F76" s="44" t="s">
        <v>217</v>
      </c>
      <c r="G76" s="44"/>
      <c r="H76" s="115">
        <f t="shared" si="40"/>
        <v>1182</v>
      </c>
      <c r="I76" s="115">
        <f t="shared" si="41"/>
        <v>522</v>
      </c>
      <c r="J76" s="116">
        <f>SUM(J77:J78)</f>
        <v>397</v>
      </c>
      <c r="K76" s="116">
        <f t="shared" ref="K76:S76" si="60">SUM(K77:K78)</f>
        <v>125</v>
      </c>
      <c r="L76" s="116">
        <f t="shared" si="60"/>
        <v>0</v>
      </c>
      <c r="M76" s="116">
        <f t="shared" si="43"/>
        <v>660</v>
      </c>
      <c r="N76" s="116">
        <f t="shared" si="60"/>
        <v>0</v>
      </c>
      <c r="O76" s="116">
        <f t="shared" si="60"/>
        <v>0</v>
      </c>
      <c r="P76" s="116">
        <f t="shared" si="60"/>
        <v>660</v>
      </c>
      <c r="Q76" s="116">
        <f t="shared" si="60"/>
        <v>0</v>
      </c>
      <c r="R76" s="116">
        <f t="shared" ref="R76" si="61">SUM(R77:R78)</f>
        <v>0</v>
      </c>
      <c r="S76" s="116">
        <f t="shared" si="60"/>
        <v>0</v>
      </c>
      <c r="T76" s="116"/>
      <c r="U76" s="116"/>
      <c r="V76" s="116"/>
      <c r="W76" s="118"/>
      <c r="X76" s="107"/>
    </row>
    <row r="77" s="58" customFormat="1" ht="20.25" customHeight="1" spans="1:24">
      <c r="A77" s="112">
        <v>746</v>
      </c>
      <c r="B77" s="113" t="s">
        <v>218</v>
      </c>
      <c r="C77" s="114">
        <v>211</v>
      </c>
      <c r="D77" s="114">
        <v>1</v>
      </c>
      <c r="E77" s="114">
        <v>1</v>
      </c>
      <c r="F77" s="44" t="s">
        <v>96</v>
      </c>
      <c r="G77" s="44"/>
      <c r="H77" s="115">
        <f t="shared" si="40"/>
        <v>522</v>
      </c>
      <c r="I77" s="115">
        <f t="shared" si="41"/>
        <v>522</v>
      </c>
      <c r="J77" s="116">
        <v>397</v>
      </c>
      <c r="K77" s="116">
        <v>125</v>
      </c>
      <c r="L77" s="116">
        <v>0</v>
      </c>
      <c r="M77" s="116">
        <f t="shared" si="43"/>
        <v>0</v>
      </c>
      <c r="N77" s="116">
        <v>0</v>
      </c>
      <c r="O77" s="116">
        <v>0</v>
      </c>
      <c r="P77" s="116">
        <v>0</v>
      </c>
      <c r="Q77" s="116">
        <v>0</v>
      </c>
      <c r="R77" s="116">
        <v>0</v>
      </c>
      <c r="S77" s="116">
        <v>0</v>
      </c>
      <c r="T77" s="116"/>
      <c r="U77" s="116"/>
      <c r="V77" s="116"/>
      <c r="W77" s="118"/>
      <c r="X77" s="107"/>
    </row>
    <row r="78" s="58" customFormat="1" ht="20.25" customHeight="1" spans="1:24">
      <c r="A78" s="112">
        <v>746</v>
      </c>
      <c r="B78" s="113" t="s">
        <v>219</v>
      </c>
      <c r="C78" s="114">
        <v>211</v>
      </c>
      <c r="D78" s="114">
        <v>1</v>
      </c>
      <c r="E78" s="114">
        <v>2</v>
      </c>
      <c r="F78" s="44" t="s">
        <v>98</v>
      </c>
      <c r="G78" s="44"/>
      <c r="H78" s="115">
        <f t="shared" si="40"/>
        <v>660</v>
      </c>
      <c r="I78" s="115">
        <f t="shared" si="41"/>
        <v>0</v>
      </c>
      <c r="J78" s="116">
        <v>0</v>
      </c>
      <c r="K78" s="116">
        <v>0</v>
      </c>
      <c r="L78" s="116">
        <v>0</v>
      </c>
      <c r="M78" s="116">
        <f t="shared" si="43"/>
        <v>660</v>
      </c>
      <c r="N78" s="116">
        <v>0</v>
      </c>
      <c r="O78" s="116">
        <v>0</v>
      </c>
      <c r="P78" s="116">
        <v>660</v>
      </c>
      <c r="Q78" s="116">
        <v>0</v>
      </c>
      <c r="R78" s="116">
        <v>0</v>
      </c>
      <c r="S78" s="116">
        <v>0</v>
      </c>
      <c r="T78" s="116"/>
      <c r="U78" s="116"/>
      <c r="V78" s="116"/>
      <c r="W78" s="118"/>
      <c r="X78" s="107"/>
    </row>
    <row r="79" s="58" customFormat="1" ht="20.25" customHeight="1" spans="1:24">
      <c r="A79" s="112">
        <v>746</v>
      </c>
      <c r="B79" s="113" t="s">
        <v>220</v>
      </c>
      <c r="C79" s="114">
        <v>211</v>
      </c>
      <c r="D79" s="114">
        <v>3</v>
      </c>
      <c r="E79" s="114"/>
      <c r="F79" s="44" t="s">
        <v>221</v>
      </c>
      <c r="G79" s="44"/>
      <c r="H79" s="115">
        <f t="shared" si="40"/>
        <v>99</v>
      </c>
      <c r="I79" s="115">
        <f t="shared" si="41"/>
        <v>0</v>
      </c>
      <c r="J79" s="116">
        <f>SUM(J80)</f>
        <v>0</v>
      </c>
      <c r="K79" s="116">
        <f t="shared" ref="K79:S79" si="62">SUM(K80)</f>
        <v>0</v>
      </c>
      <c r="L79" s="116">
        <f t="shared" si="62"/>
        <v>0</v>
      </c>
      <c r="M79" s="116">
        <f t="shared" si="43"/>
        <v>99</v>
      </c>
      <c r="N79" s="116">
        <f t="shared" si="62"/>
        <v>0</v>
      </c>
      <c r="O79" s="116">
        <f t="shared" si="62"/>
        <v>0</v>
      </c>
      <c r="P79" s="116">
        <f t="shared" si="62"/>
        <v>99</v>
      </c>
      <c r="Q79" s="116">
        <f t="shared" si="62"/>
        <v>0</v>
      </c>
      <c r="R79" s="116">
        <f t="shared" si="62"/>
        <v>0</v>
      </c>
      <c r="S79" s="116">
        <f t="shared" si="62"/>
        <v>0</v>
      </c>
      <c r="T79" s="116"/>
      <c r="U79" s="116"/>
      <c r="V79" s="116"/>
      <c r="W79" s="118"/>
      <c r="X79" s="107"/>
    </row>
    <row r="80" s="58" customFormat="1" ht="20.25" customHeight="1" spans="1:24">
      <c r="A80" s="112">
        <v>746</v>
      </c>
      <c r="B80" s="113" t="s">
        <v>222</v>
      </c>
      <c r="C80" s="114">
        <v>211</v>
      </c>
      <c r="D80" s="114">
        <v>3</v>
      </c>
      <c r="E80" s="114" t="s">
        <v>140</v>
      </c>
      <c r="F80" s="44" t="s">
        <v>223</v>
      </c>
      <c r="G80" s="44"/>
      <c r="H80" s="115">
        <f t="shared" si="40"/>
        <v>99</v>
      </c>
      <c r="I80" s="115">
        <f t="shared" si="41"/>
        <v>0</v>
      </c>
      <c r="J80" s="116">
        <v>0</v>
      </c>
      <c r="K80" s="116">
        <v>0</v>
      </c>
      <c r="L80" s="116">
        <v>0</v>
      </c>
      <c r="M80" s="116">
        <f t="shared" si="43"/>
        <v>99</v>
      </c>
      <c r="N80" s="116">
        <v>0</v>
      </c>
      <c r="O80" s="116">
        <v>0</v>
      </c>
      <c r="P80" s="116">
        <v>99</v>
      </c>
      <c r="Q80" s="116">
        <v>0</v>
      </c>
      <c r="R80" s="116">
        <v>0</v>
      </c>
      <c r="S80" s="116">
        <v>0</v>
      </c>
      <c r="T80" s="116"/>
      <c r="U80" s="116"/>
      <c r="V80" s="116"/>
      <c r="W80" s="118"/>
      <c r="X80" s="107"/>
    </row>
    <row r="81" s="58" customFormat="1" ht="20.25" customHeight="1" spans="1:24">
      <c r="A81" s="112">
        <v>746</v>
      </c>
      <c r="B81" s="113" t="s">
        <v>224</v>
      </c>
      <c r="C81" s="114">
        <v>212</v>
      </c>
      <c r="D81" s="114"/>
      <c r="E81" s="114"/>
      <c r="F81" s="44" t="s">
        <v>225</v>
      </c>
      <c r="G81" s="44"/>
      <c r="H81" s="115">
        <f t="shared" si="40"/>
        <v>235237</v>
      </c>
      <c r="I81" s="115">
        <f t="shared" si="41"/>
        <v>2248</v>
      </c>
      <c r="J81" s="116">
        <f>J82+J87+J89+J91+J93+J97+J99+J101</f>
        <v>1977</v>
      </c>
      <c r="K81" s="116">
        <f>K82+K87+K89+K91+K93+K97+K99+K101</f>
        <v>271</v>
      </c>
      <c r="L81" s="116">
        <f>L82+L87+L89+L91+L93+L97+L99+L101</f>
        <v>0</v>
      </c>
      <c r="M81" s="116">
        <f t="shared" si="43"/>
        <v>232989</v>
      </c>
      <c r="N81" s="116">
        <f t="shared" ref="N81:S81" si="63">N82+N87+N89+N91+N93+N97+N99+N101</f>
        <v>4611</v>
      </c>
      <c r="O81" s="116">
        <f t="shared" si="63"/>
        <v>203991</v>
      </c>
      <c r="P81" s="116">
        <f t="shared" si="63"/>
        <v>16917</v>
      </c>
      <c r="Q81" s="116">
        <f t="shared" si="63"/>
        <v>0</v>
      </c>
      <c r="R81" s="116">
        <f t="shared" si="63"/>
        <v>7470</v>
      </c>
      <c r="S81" s="116">
        <f t="shared" si="63"/>
        <v>0</v>
      </c>
      <c r="T81" s="116"/>
      <c r="U81" s="116"/>
      <c r="V81" s="116"/>
      <c r="W81" s="118"/>
      <c r="X81" s="107"/>
    </row>
    <row r="82" s="58" customFormat="1" ht="20.25" customHeight="1" spans="1:24">
      <c r="A82" s="112">
        <v>746</v>
      </c>
      <c r="B82" s="113" t="s">
        <v>226</v>
      </c>
      <c r="C82" s="114">
        <v>212</v>
      </c>
      <c r="D82" s="114">
        <v>1</v>
      </c>
      <c r="E82" s="114"/>
      <c r="F82" s="44" t="s">
        <v>227</v>
      </c>
      <c r="G82" s="44"/>
      <c r="H82" s="115">
        <f t="shared" si="40"/>
        <v>14014</v>
      </c>
      <c r="I82" s="115">
        <f t="shared" si="41"/>
        <v>2248</v>
      </c>
      <c r="J82" s="116">
        <f>SUM(J83:J86)</f>
        <v>1977</v>
      </c>
      <c r="K82" s="116">
        <f>SUM(K83:K86)</f>
        <v>271</v>
      </c>
      <c r="L82" s="116">
        <f>SUM(L83:L86)</f>
        <v>0</v>
      </c>
      <c r="M82" s="116">
        <f t="shared" si="43"/>
        <v>11766</v>
      </c>
      <c r="N82" s="116">
        <f t="shared" ref="N82:S82" si="64">SUM(N83:N86)</f>
        <v>902</v>
      </c>
      <c r="O82" s="116">
        <f t="shared" si="64"/>
        <v>0</v>
      </c>
      <c r="P82" s="116">
        <f t="shared" si="64"/>
        <v>10864</v>
      </c>
      <c r="Q82" s="116">
        <f t="shared" si="64"/>
        <v>0</v>
      </c>
      <c r="R82" s="116">
        <f t="shared" si="64"/>
        <v>0</v>
      </c>
      <c r="S82" s="116">
        <f t="shared" si="64"/>
        <v>0</v>
      </c>
      <c r="T82" s="116"/>
      <c r="U82" s="116"/>
      <c r="V82" s="116"/>
      <c r="W82" s="118"/>
      <c r="X82" s="107"/>
    </row>
    <row r="83" s="58" customFormat="1" ht="20.25" customHeight="1" spans="1:24">
      <c r="A83" s="112">
        <v>746</v>
      </c>
      <c r="B83" s="113" t="s">
        <v>228</v>
      </c>
      <c r="C83" s="114">
        <v>212</v>
      </c>
      <c r="D83" s="114">
        <v>1</v>
      </c>
      <c r="E83" s="114">
        <v>1</v>
      </c>
      <c r="F83" s="44" t="s">
        <v>96</v>
      </c>
      <c r="G83" s="44"/>
      <c r="H83" s="115">
        <f t="shared" si="40"/>
        <v>2248</v>
      </c>
      <c r="I83" s="115">
        <f t="shared" si="41"/>
        <v>2248</v>
      </c>
      <c r="J83" s="116">
        <v>1977</v>
      </c>
      <c r="K83" s="116">
        <v>271</v>
      </c>
      <c r="L83" s="116">
        <v>0</v>
      </c>
      <c r="M83" s="116">
        <f t="shared" si="43"/>
        <v>0</v>
      </c>
      <c r="N83" s="116">
        <v>0</v>
      </c>
      <c r="O83" s="116">
        <v>0</v>
      </c>
      <c r="P83" s="116">
        <v>0</v>
      </c>
      <c r="Q83" s="116">
        <v>0</v>
      </c>
      <c r="R83" s="116">
        <v>0</v>
      </c>
      <c r="S83" s="116">
        <v>0</v>
      </c>
      <c r="T83" s="116"/>
      <c r="U83" s="116"/>
      <c r="V83" s="116"/>
      <c r="W83" s="118"/>
      <c r="X83" s="107"/>
    </row>
    <row r="84" s="58" customFormat="1" ht="20.25" customHeight="1" spans="1:24">
      <c r="A84" s="112">
        <v>746</v>
      </c>
      <c r="B84" s="113" t="s">
        <v>229</v>
      </c>
      <c r="C84" s="114">
        <v>212</v>
      </c>
      <c r="D84" s="114">
        <v>1</v>
      </c>
      <c r="E84" s="114">
        <v>3</v>
      </c>
      <c r="F84" s="44" t="s">
        <v>100</v>
      </c>
      <c r="G84" s="44"/>
      <c r="H84" s="115">
        <f t="shared" si="40"/>
        <v>432</v>
      </c>
      <c r="I84" s="115">
        <f t="shared" si="41"/>
        <v>0</v>
      </c>
      <c r="J84" s="116">
        <v>0</v>
      </c>
      <c r="K84" s="116">
        <v>0</v>
      </c>
      <c r="L84" s="116">
        <v>0</v>
      </c>
      <c r="M84" s="116">
        <f t="shared" si="43"/>
        <v>432</v>
      </c>
      <c r="N84" s="116">
        <v>432</v>
      </c>
      <c r="O84" s="116">
        <v>0</v>
      </c>
      <c r="P84" s="116">
        <v>0</v>
      </c>
      <c r="Q84" s="116">
        <v>0</v>
      </c>
      <c r="R84" s="116">
        <v>0</v>
      </c>
      <c r="S84" s="116">
        <v>0</v>
      </c>
      <c r="T84" s="116"/>
      <c r="U84" s="116"/>
      <c r="V84" s="116"/>
      <c r="W84" s="118"/>
      <c r="X84" s="107"/>
    </row>
    <row r="85" s="58" customFormat="1" ht="20.25" customHeight="1" spans="1:24">
      <c r="A85" s="112">
        <v>746</v>
      </c>
      <c r="B85" s="113" t="s">
        <v>230</v>
      </c>
      <c r="C85" s="114">
        <v>212</v>
      </c>
      <c r="D85" s="114">
        <v>1</v>
      </c>
      <c r="E85" s="114">
        <v>4</v>
      </c>
      <c r="F85" s="44" t="s">
        <v>231</v>
      </c>
      <c r="G85" s="44"/>
      <c r="H85" s="115">
        <f t="shared" si="40"/>
        <v>3104</v>
      </c>
      <c r="I85" s="115">
        <f t="shared" si="41"/>
        <v>0</v>
      </c>
      <c r="J85" s="116">
        <v>0</v>
      </c>
      <c r="K85" s="116">
        <v>0</v>
      </c>
      <c r="L85" s="116">
        <v>0</v>
      </c>
      <c r="M85" s="116">
        <f t="shared" si="43"/>
        <v>3104</v>
      </c>
      <c r="N85" s="116">
        <v>440</v>
      </c>
      <c r="O85" s="116">
        <v>0</v>
      </c>
      <c r="P85" s="116">
        <v>2664</v>
      </c>
      <c r="Q85" s="116">
        <v>0</v>
      </c>
      <c r="R85" s="116">
        <v>0</v>
      </c>
      <c r="S85" s="116">
        <v>0</v>
      </c>
      <c r="T85" s="116"/>
      <c r="U85" s="116"/>
      <c r="V85" s="116"/>
      <c r="W85" s="118"/>
      <c r="X85" s="107"/>
    </row>
    <row r="86" s="58" customFormat="1" ht="20.25" customHeight="1" spans="1:24">
      <c r="A86" s="112">
        <v>746</v>
      </c>
      <c r="B86" s="113" t="s">
        <v>232</v>
      </c>
      <c r="C86" s="114">
        <v>212</v>
      </c>
      <c r="D86" s="114">
        <v>1</v>
      </c>
      <c r="E86" s="114">
        <v>99</v>
      </c>
      <c r="F86" s="44" t="s">
        <v>233</v>
      </c>
      <c r="G86" s="44"/>
      <c r="H86" s="115">
        <f t="shared" ref="H86:H90" si="65">I86+M86</f>
        <v>8230</v>
      </c>
      <c r="I86" s="115">
        <f t="shared" ref="I86:I90" si="66">SUM(J86:L86)</f>
        <v>0</v>
      </c>
      <c r="J86" s="116">
        <v>0</v>
      </c>
      <c r="K86" s="116">
        <v>0</v>
      </c>
      <c r="L86" s="116">
        <v>0</v>
      </c>
      <c r="M86" s="116">
        <f t="shared" ref="M86:M90" si="67">SUM(N86:S86)</f>
        <v>8230</v>
      </c>
      <c r="N86" s="116">
        <v>30</v>
      </c>
      <c r="O86" s="116">
        <v>0</v>
      </c>
      <c r="P86" s="116">
        <v>8200</v>
      </c>
      <c r="Q86" s="116">
        <v>0</v>
      </c>
      <c r="R86" s="116">
        <v>0</v>
      </c>
      <c r="S86" s="116">
        <v>0</v>
      </c>
      <c r="T86" s="116"/>
      <c r="U86" s="116"/>
      <c r="V86" s="116"/>
      <c r="W86" s="118"/>
      <c r="X86" s="107"/>
    </row>
    <row r="87" s="58" customFormat="1" ht="20.25" customHeight="1" spans="1:24">
      <c r="A87" s="112">
        <v>746</v>
      </c>
      <c r="B87" s="113" t="s">
        <v>234</v>
      </c>
      <c r="C87" s="114">
        <v>212</v>
      </c>
      <c r="D87" s="114">
        <v>2</v>
      </c>
      <c r="E87" s="114"/>
      <c r="F87" s="44" t="s">
        <v>235</v>
      </c>
      <c r="G87" s="44"/>
      <c r="H87" s="115">
        <f t="shared" si="65"/>
        <v>1064</v>
      </c>
      <c r="I87" s="115">
        <f t="shared" si="66"/>
        <v>0</v>
      </c>
      <c r="J87" s="116">
        <f>SUM(J88:J88)</f>
        <v>0</v>
      </c>
      <c r="K87" s="116">
        <f t="shared" ref="K87:T87" si="68">SUM(K88:K88)</f>
        <v>0</v>
      </c>
      <c r="L87" s="116">
        <f t="shared" si="68"/>
        <v>0</v>
      </c>
      <c r="M87" s="116">
        <f t="shared" si="67"/>
        <v>1064</v>
      </c>
      <c r="N87" s="116">
        <f t="shared" si="68"/>
        <v>109</v>
      </c>
      <c r="O87" s="116">
        <f t="shared" si="68"/>
        <v>0</v>
      </c>
      <c r="P87" s="116">
        <f t="shared" si="68"/>
        <v>955</v>
      </c>
      <c r="Q87" s="116">
        <f t="shared" si="68"/>
        <v>0</v>
      </c>
      <c r="R87" s="116">
        <f t="shared" si="68"/>
        <v>0</v>
      </c>
      <c r="S87" s="116">
        <f t="shared" si="68"/>
        <v>0</v>
      </c>
      <c r="T87" s="116">
        <f t="shared" si="68"/>
        <v>0</v>
      </c>
      <c r="U87" s="116"/>
      <c r="V87" s="116"/>
      <c r="W87" s="118"/>
      <c r="X87" s="107"/>
    </row>
    <row r="88" s="58" customFormat="1" ht="20.25" customHeight="1" spans="1:24">
      <c r="A88" s="112">
        <v>746</v>
      </c>
      <c r="B88" s="113" t="s">
        <v>236</v>
      </c>
      <c r="C88" s="114">
        <v>212</v>
      </c>
      <c r="D88" s="114">
        <v>2</v>
      </c>
      <c r="E88" s="114">
        <v>1</v>
      </c>
      <c r="F88" s="44" t="s">
        <v>237</v>
      </c>
      <c r="G88" s="44"/>
      <c r="H88" s="115">
        <f t="shared" si="65"/>
        <v>1064</v>
      </c>
      <c r="I88" s="115">
        <f t="shared" si="66"/>
        <v>0</v>
      </c>
      <c r="J88" s="116">
        <v>0</v>
      </c>
      <c r="K88" s="116">
        <v>0</v>
      </c>
      <c r="L88" s="116">
        <v>0</v>
      </c>
      <c r="M88" s="116">
        <f t="shared" si="67"/>
        <v>1064</v>
      </c>
      <c r="N88" s="116">
        <v>109</v>
      </c>
      <c r="O88" s="116">
        <v>0</v>
      </c>
      <c r="P88" s="116">
        <v>955</v>
      </c>
      <c r="Q88" s="116">
        <v>0</v>
      </c>
      <c r="R88" s="116">
        <v>0</v>
      </c>
      <c r="S88" s="116">
        <v>0</v>
      </c>
      <c r="T88" s="116"/>
      <c r="U88" s="116"/>
      <c r="V88" s="116"/>
      <c r="W88" s="118"/>
      <c r="X88" s="107"/>
    </row>
    <row r="89" s="58" customFormat="1" ht="20.25" customHeight="1" spans="1:24">
      <c r="A89" s="112">
        <v>746</v>
      </c>
      <c r="B89" s="113" t="s">
        <v>238</v>
      </c>
      <c r="C89" s="114">
        <v>212</v>
      </c>
      <c r="D89" s="114">
        <v>3</v>
      </c>
      <c r="E89" s="114"/>
      <c r="F89" s="44" t="s">
        <v>239</v>
      </c>
      <c r="G89" s="44"/>
      <c r="H89" s="115">
        <f t="shared" si="65"/>
        <v>80904</v>
      </c>
      <c r="I89" s="115">
        <f t="shared" si="66"/>
        <v>0</v>
      </c>
      <c r="J89" s="116">
        <f>SUM(J90:J90)</f>
        <v>0</v>
      </c>
      <c r="K89" s="116">
        <f>SUM(K90:K90)</f>
        <v>0</v>
      </c>
      <c r="L89" s="116">
        <f>SUM(L90:L90)</f>
        <v>0</v>
      </c>
      <c r="M89" s="116">
        <f t="shared" si="67"/>
        <v>80904</v>
      </c>
      <c r="N89" s="116">
        <f t="shared" ref="N89:T89" si="69">SUM(N90:N90)</f>
        <v>0</v>
      </c>
      <c r="O89" s="116">
        <f t="shared" si="69"/>
        <v>80904</v>
      </c>
      <c r="P89" s="116">
        <f t="shared" si="69"/>
        <v>0</v>
      </c>
      <c r="Q89" s="116">
        <f t="shared" si="69"/>
        <v>0</v>
      </c>
      <c r="R89" s="116">
        <f t="shared" si="69"/>
        <v>0</v>
      </c>
      <c r="S89" s="116">
        <f t="shared" si="69"/>
        <v>0</v>
      </c>
      <c r="T89" s="116">
        <f t="shared" si="69"/>
        <v>0</v>
      </c>
      <c r="U89" s="116"/>
      <c r="V89" s="116"/>
      <c r="W89" s="118"/>
      <c r="X89" s="107"/>
    </row>
    <row r="90" s="58" customFormat="1" ht="20.25" customHeight="1" spans="1:24">
      <c r="A90" s="112">
        <v>746</v>
      </c>
      <c r="B90" s="113" t="s">
        <v>240</v>
      </c>
      <c r="C90" s="114">
        <v>212</v>
      </c>
      <c r="D90" s="114">
        <v>3</v>
      </c>
      <c r="E90" s="114">
        <v>3</v>
      </c>
      <c r="F90" s="44" t="s">
        <v>241</v>
      </c>
      <c r="G90" s="44"/>
      <c r="H90" s="115">
        <f t="shared" si="65"/>
        <v>80904</v>
      </c>
      <c r="I90" s="115">
        <f t="shared" si="66"/>
        <v>0</v>
      </c>
      <c r="J90" s="116">
        <v>0</v>
      </c>
      <c r="K90" s="116">
        <v>0</v>
      </c>
      <c r="L90" s="116">
        <v>0</v>
      </c>
      <c r="M90" s="116">
        <f t="shared" si="67"/>
        <v>80904</v>
      </c>
      <c r="N90" s="116"/>
      <c r="O90" s="116">
        <v>80904</v>
      </c>
      <c r="P90" s="116">
        <v>0</v>
      </c>
      <c r="Q90" s="116">
        <v>0</v>
      </c>
      <c r="R90" s="116">
        <v>0</v>
      </c>
      <c r="S90" s="116">
        <v>0</v>
      </c>
      <c r="T90" s="116"/>
      <c r="U90" s="116"/>
      <c r="V90" s="116"/>
      <c r="W90" s="118"/>
      <c r="X90" s="107"/>
    </row>
    <row r="91" s="58" customFormat="1" ht="20.25" customHeight="1" spans="1:24">
      <c r="A91" s="112">
        <v>746</v>
      </c>
      <c r="B91" s="113" t="s">
        <v>242</v>
      </c>
      <c r="C91" s="114">
        <v>212</v>
      </c>
      <c r="D91" s="114">
        <v>5</v>
      </c>
      <c r="E91" s="114"/>
      <c r="F91" s="44" t="s">
        <v>243</v>
      </c>
      <c r="G91" s="44"/>
      <c r="H91" s="115">
        <f t="shared" ref="H91:H98" si="70">I91+M91</f>
        <v>3748</v>
      </c>
      <c r="I91" s="115">
        <f t="shared" ref="I91:I98" si="71">SUM(J91:L91)</f>
        <v>0</v>
      </c>
      <c r="J91" s="116">
        <f>SUM(J92)</f>
        <v>0</v>
      </c>
      <c r="K91" s="116">
        <f t="shared" ref="K91:T91" si="72">SUM(K92)</f>
        <v>0</v>
      </c>
      <c r="L91" s="116">
        <f t="shared" si="72"/>
        <v>0</v>
      </c>
      <c r="M91" s="116">
        <f t="shared" ref="M91:M98" si="73">SUM(N91:S91)</f>
        <v>3748</v>
      </c>
      <c r="N91" s="116">
        <f t="shared" si="72"/>
        <v>0</v>
      </c>
      <c r="O91" s="116">
        <f t="shared" si="72"/>
        <v>0</v>
      </c>
      <c r="P91" s="116">
        <f t="shared" si="72"/>
        <v>3748</v>
      </c>
      <c r="Q91" s="116">
        <f t="shared" si="72"/>
        <v>0</v>
      </c>
      <c r="R91" s="116">
        <f t="shared" si="72"/>
        <v>0</v>
      </c>
      <c r="S91" s="116">
        <f t="shared" si="72"/>
        <v>0</v>
      </c>
      <c r="T91" s="116">
        <f t="shared" si="72"/>
        <v>0</v>
      </c>
      <c r="U91" s="116"/>
      <c r="V91" s="116"/>
      <c r="W91" s="118"/>
      <c r="X91" s="107"/>
    </row>
    <row r="92" s="58" customFormat="1" ht="20.25" customHeight="1" spans="1:24">
      <c r="A92" s="112">
        <v>746</v>
      </c>
      <c r="B92" s="113" t="s">
        <v>244</v>
      </c>
      <c r="C92" s="114">
        <v>212</v>
      </c>
      <c r="D92" s="114">
        <v>5</v>
      </c>
      <c r="E92" s="114">
        <v>1</v>
      </c>
      <c r="F92" s="44" t="s">
        <v>245</v>
      </c>
      <c r="G92" s="44"/>
      <c r="H92" s="115">
        <f t="shared" si="70"/>
        <v>3748</v>
      </c>
      <c r="I92" s="115">
        <f t="shared" si="71"/>
        <v>0</v>
      </c>
      <c r="J92" s="116">
        <v>0</v>
      </c>
      <c r="K92" s="116">
        <v>0</v>
      </c>
      <c r="L92" s="116">
        <v>0</v>
      </c>
      <c r="M92" s="116">
        <f t="shared" si="73"/>
        <v>3748</v>
      </c>
      <c r="N92" s="116">
        <v>0</v>
      </c>
      <c r="O92" s="116">
        <v>0</v>
      </c>
      <c r="P92" s="116">
        <v>3748</v>
      </c>
      <c r="Q92" s="116">
        <v>0</v>
      </c>
      <c r="R92" s="116">
        <v>0</v>
      </c>
      <c r="S92" s="116">
        <v>0</v>
      </c>
      <c r="T92" s="116"/>
      <c r="U92" s="116"/>
      <c r="V92" s="116"/>
      <c r="W92" s="118"/>
      <c r="X92" s="107"/>
    </row>
    <row r="93" s="58" customFormat="1" ht="30" customHeight="1" spans="1:24">
      <c r="A93" s="112">
        <v>746</v>
      </c>
      <c r="B93" s="113" t="s">
        <v>246</v>
      </c>
      <c r="C93" s="114">
        <v>212</v>
      </c>
      <c r="D93" s="114">
        <v>8</v>
      </c>
      <c r="E93" s="114"/>
      <c r="F93" s="44" t="s">
        <v>247</v>
      </c>
      <c r="G93" s="44"/>
      <c r="H93" s="115">
        <f t="shared" si="70"/>
        <v>122087</v>
      </c>
      <c r="I93" s="115">
        <f t="shared" si="71"/>
        <v>0</v>
      </c>
      <c r="J93" s="116">
        <f>SUM(J94:J95)</f>
        <v>0</v>
      </c>
      <c r="K93" s="116">
        <f>SUM(K94:K95)</f>
        <v>0</v>
      </c>
      <c r="L93" s="116">
        <f t="shared" ref="L93" si="74">SUM(L94)</f>
        <v>0</v>
      </c>
      <c r="M93" s="116">
        <f t="shared" si="73"/>
        <v>122087</v>
      </c>
      <c r="N93" s="116">
        <f>SUM(N94:N95)</f>
        <v>0</v>
      </c>
      <c r="O93" s="116">
        <f>SUM(O94:O96)</f>
        <v>122087</v>
      </c>
      <c r="P93" s="116">
        <f t="shared" ref="P93:S93" si="75">SUM(P94:P96)</f>
        <v>0</v>
      </c>
      <c r="Q93" s="116">
        <f t="shared" si="75"/>
        <v>0</v>
      </c>
      <c r="R93" s="116">
        <f t="shared" si="75"/>
        <v>0</v>
      </c>
      <c r="S93" s="116">
        <f t="shared" si="75"/>
        <v>0</v>
      </c>
      <c r="T93" s="116"/>
      <c r="U93" s="116"/>
      <c r="V93" s="116"/>
      <c r="W93" s="118"/>
      <c r="X93" s="107"/>
    </row>
    <row r="94" s="58" customFormat="1" ht="20.25" customHeight="1" spans="1:24">
      <c r="A94" s="112">
        <v>746</v>
      </c>
      <c r="B94" s="113" t="s">
        <v>248</v>
      </c>
      <c r="C94" s="114">
        <v>212</v>
      </c>
      <c r="D94" s="114">
        <v>8</v>
      </c>
      <c r="E94" s="114">
        <v>1</v>
      </c>
      <c r="F94" s="44" t="s">
        <v>249</v>
      </c>
      <c r="G94" s="44"/>
      <c r="H94" s="115">
        <f t="shared" si="70"/>
        <v>24248</v>
      </c>
      <c r="I94" s="115">
        <f t="shared" si="71"/>
        <v>0</v>
      </c>
      <c r="J94" s="116">
        <v>0</v>
      </c>
      <c r="K94" s="116">
        <v>0</v>
      </c>
      <c r="L94" s="116">
        <v>0</v>
      </c>
      <c r="M94" s="116">
        <f t="shared" si="73"/>
        <v>24248</v>
      </c>
      <c r="N94" s="116">
        <v>0</v>
      </c>
      <c r="O94" s="116">
        <v>24248</v>
      </c>
      <c r="P94" s="116">
        <v>0</v>
      </c>
      <c r="Q94" s="116">
        <v>0</v>
      </c>
      <c r="R94" s="116">
        <v>0</v>
      </c>
      <c r="S94" s="116">
        <v>0</v>
      </c>
      <c r="T94" s="116"/>
      <c r="U94" s="116"/>
      <c r="V94" s="116"/>
      <c r="W94" s="118"/>
      <c r="X94" s="107"/>
    </row>
    <row r="95" s="58" customFormat="1" ht="20.25" customHeight="1" spans="1:24">
      <c r="A95" s="112">
        <v>746</v>
      </c>
      <c r="B95" s="113" t="s">
        <v>250</v>
      </c>
      <c r="C95" s="114">
        <v>212</v>
      </c>
      <c r="D95" s="114">
        <v>8</v>
      </c>
      <c r="E95" s="114" t="s">
        <v>122</v>
      </c>
      <c r="F95" s="44" t="s">
        <v>251</v>
      </c>
      <c r="G95" s="44"/>
      <c r="H95" s="115">
        <f t="shared" si="70"/>
        <v>78139</v>
      </c>
      <c r="I95" s="115">
        <f t="shared" si="71"/>
        <v>0</v>
      </c>
      <c r="J95" s="116">
        <v>0</v>
      </c>
      <c r="K95" s="116">
        <v>0</v>
      </c>
      <c r="L95" s="116">
        <v>0</v>
      </c>
      <c r="M95" s="116">
        <f t="shared" si="73"/>
        <v>78139</v>
      </c>
      <c r="N95" s="116">
        <v>0</v>
      </c>
      <c r="O95" s="116">
        <v>78139</v>
      </c>
      <c r="P95" s="116">
        <v>0</v>
      </c>
      <c r="Q95" s="116">
        <v>0</v>
      </c>
      <c r="R95" s="116">
        <v>0</v>
      </c>
      <c r="S95" s="116">
        <v>0</v>
      </c>
      <c r="T95" s="116"/>
      <c r="U95" s="116"/>
      <c r="V95" s="116"/>
      <c r="W95" s="118"/>
      <c r="X95" s="107"/>
    </row>
    <row r="96" s="58" customFormat="1" ht="20.25" customHeight="1" spans="1:24">
      <c r="A96" s="112">
        <v>746</v>
      </c>
      <c r="B96" s="113" t="s">
        <v>252</v>
      </c>
      <c r="C96" s="48">
        <v>212</v>
      </c>
      <c r="D96" s="48" t="s">
        <v>253</v>
      </c>
      <c r="E96" s="48">
        <v>3</v>
      </c>
      <c r="F96" s="44" t="s">
        <v>254</v>
      </c>
      <c r="G96" s="44"/>
      <c r="H96" s="115">
        <f t="shared" ref="H96" si="76">I96+M96</f>
        <v>19700</v>
      </c>
      <c r="I96" s="115">
        <f t="shared" ref="I96" si="77">SUM(J96:L96)</f>
        <v>0</v>
      </c>
      <c r="J96" s="116">
        <v>0</v>
      </c>
      <c r="K96" s="116">
        <v>0</v>
      </c>
      <c r="L96" s="116">
        <v>0</v>
      </c>
      <c r="M96" s="116">
        <f t="shared" ref="M96" si="78">SUM(N96:S96)</f>
        <v>19700</v>
      </c>
      <c r="N96" s="116">
        <v>0</v>
      </c>
      <c r="O96" s="116">
        <v>19700</v>
      </c>
      <c r="P96" s="116">
        <v>0</v>
      </c>
      <c r="Q96" s="116">
        <v>0</v>
      </c>
      <c r="R96" s="116">
        <v>0</v>
      </c>
      <c r="S96" s="116">
        <v>0</v>
      </c>
      <c r="T96" s="116"/>
      <c r="U96" s="116"/>
      <c r="V96" s="116"/>
      <c r="W96" s="118"/>
      <c r="X96" s="107"/>
    </row>
    <row r="97" s="58" customFormat="1" ht="23.1" customHeight="1" spans="1:24">
      <c r="A97" s="112">
        <v>746</v>
      </c>
      <c r="B97" s="113" t="s">
        <v>255</v>
      </c>
      <c r="C97" s="114">
        <v>212</v>
      </c>
      <c r="D97" s="114">
        <v>13</v>
      </c>
      <c r="E97" s="114"/>
      <c r="F97" s="44" t="s">
        <v>256</v>
      </c>
      <c r="G97" s="44"/>
      <c r="H97" s="115">
        <f t="shared" si="70"/>
        <v>1000</v>
      </c>
      <c r="I97" s="115">
        <f t="shared" si="71"/>
        <v>0</v>
      </c>
      <c r="J97" s="116">
        <f>SUM(J98)</f>
        <v>0</v>
      </c>
      <c r="K97" s="116">
        <f t="shared" ref="K97:S97" si="79">SUM(K98)</f>
        <v>0</v>
      </c>
      <c r="L97" s="116">
        <f t="shared" si="79"/>
        <v>0</v>
      </c>
      <c r="M97" s="116">
        <f t="shared" si="73"/>
        <v>1000</v>
      </c>
      <c r="N97" s="116">
        <f t="shared" si="79"/>
        <v>0</v>
      </c>
      <c r="O97" s="116">
        <f t="shared" si="79"/>
        <v>1000</v>
      </c>
      <c r="P97" s="116">
        <f t="shared" si="79"/>
        <v>0</v>
      </c>
      <c r="Q97" s="116">
        <f t="shared" si="79"/>
        <v>0</v>
      </c>
      <c r="R97" s="116">
        <f t="shared" si="79"/>
        <v>0</v>
      </c>
      <c r="S97" s="116">
        <f t="shared" si="79"/>
        <v>0</v>
      </c>
      <c r="T97" s="116"/>
      <c r="U97" s="116"/>
      <c r="V97" s="116"/>
      <c r="W97" s="118"/>
      <c r="X97" s="107"/>
    </row>
    <row r="98" s="58" customFormat="1" ht="26.1" customHeight="1" spans="1:24">
      <c r="A98" s="112">
        <v>746</v>
      </c>
      <c r="B98" s="113" t="s">
        <v>257</v>
      </c>
      <c r="C98" s="114">
        <v>212</v>
      </c>
      <c r="D98" s="114">
        <v>13</v>
      </c>
      <c r="E98" s="114">
        <v>99</v>
      </c>
      <c r="F98" s="44" t="s">
        <v>258</v>
      </c>
      <c r="G98" s="44"/>
      <c r="H98" s="115">
        <f t="shared" si="70"/>
        <v>1000</v>
      </c>
      <c r="I98" s="115">
        <f t="shared" si="71"/>
        <v>0</v>
      </c>
      <c r="J98" s="116">
        <v>0</v>
      </c>
      <c r="K98" s="116">
        <v>0</v>
      </c>
      <c r="L98" s="116">
        <v>0</v>
      </c>
      <c r="M98" s="116">
        <f t="shared" si="73"/>
        <v>1000</v>
      </c>
      <c r="N98" s="116">
        <v>0</v>
      </c>
      <c r="O98" s="116">
        <v>1000</v>
      </c>
      <c r="P98" s="116">
        <v>0</v>
      </c>
      <c r="Q98" s="116">
        <v>0</v>
      </c>
      <c r="R98" s="116">
        <v>0</v>
      </c>
      <c r="S98" s="116">
        <v>0</v>
      </c>
      <c r="T98" s="116"/>
      <c r="U98" s="116"/>
      <c r="V98" s="116"/>
      <c r="W98" s="118"/>
      <c r="X98" s="107"/>
    </row>
    <row r="99" s="58" customFormat="1" ht="27.95" customHeight="1" spans="1:24">
      <c r="A99" s="112">
        <v>746</v>
      </c>
      <c r="B99" s="113" t="s">
        <v>259</v>
      </c>
      <c r="C99" s="114">
        <v>212</v>
      </c>
      <c r="D99" s="114">
        <v>14</v>
      </c>
      <c r="E99" s="114"/>
      <c r="F99" s="44" t="s">
        <v>260</v>
      </c>
      <c r="G99" s="44"/>
      <c r="H99" s="115">
        <f t="shared" ref="H99:H115" si="80">I99+M99</f>
        <v>3600</v>
      </c>
      <c r="I99" s="115">
        <f t="shared" ref="I99:I115" si="81">SUM(J99:L99)</f>
        <v>0</v>
      </c>
      <c r="J99" s="116">
        <f>SUM(J100)</f>
        <v>0</v>
      </c>
      <c r="K99" s="116">
        <f>SUM(K100)</f>
        <v>0</v>
      </c>
      <c r="L99" s="116">
        <f t="shared" ref="L99:S99" si="82">SUM(L100)</f>
        <v>0</v>
      </c>
      <c r="M99" s="116">
        <f t="shared" si="82"/>
        <v>3600</v>
      </c>
      <c r="N99" s="116">
        <f t="shared" si="82"/>
        <v>3600</v>
      </c>
      <c r="O99" s="116">
        <f t="shared" si="82"/>
        <v>0</v>
      </c>
      <c r="P99" s="116">
        <f t="shared" si="82"/>
        <v>0</v>
      </c>
      <c r="Q99" s="116">
        <f t="shared" si="82"/>
        <v>0</v>
      </c>
      <c r="R99" s="116">
        <f t="shared" si="82"/>
        <v>0</v>
      </c>
      <c r="S99" s="116">
        <f t="shared" si="82"/>
        <v>0</v>
      </c>
      <c r="T99" s="116"/>
      <c r="U99" s="116"/>
      <c r="V99" s="116"/>
      <c r="W99" s="118"/>
      <c r="X99" s="107"/>
    </row>
    <row r="100" s="58" customFormat="1" ht="20.25" customHeight="1" spans="1:24">
      <c r="A100" s="112">
        <v>746</v>
      </c>
      <c r="B100" s="113" t="s">
        <v>261</v>
      </c>
      <c r="C100" s="114">
        <v>212</v>
      </c>
      <c r="D100" s="114">
        <v>14</v>
      </c>
      <c r="E100" s="114" t="s">
        <v>170</v>
      </c>
      <c r="F100" s="44" t="s">
        <v>262</v>
      </c>
      <c r="G100" s="44"/>
      <c r="H100" s="115">
        <f t="shared" si="80"/>
        <v>3600</v>
      </c>
      <c r="I100" s="115">
        <f t="shared" si="81"/>
        <v>0</v>
      </c>
      <c r="J100" s="116">
        <v>0</v>
      </c>
      <c r="K100" s="116">
        <v>0</v>
      </c>
      <c r="L100" s="116">
        <v>0</v>
      </c>
      <c r="M100" s="116">
        <f t="shared" ref="M100:M115" si="83">SUM(N100:S100)</f>
        <v>3600</v>
      </c>
      <c r="N100" s="116">
        <v>3600</v>
      </c>
      <c r="O100" s="116">
        <v>0</v>
      </c>
      <c r="P100" s="116">
        <v>0</v>
      </c>
      <c r="Q100" s="116">
        <v>0</v>
      </c>
      <c r="R100" s="116">
        <v>0</v>
      </c>
      <c r="S100" s="116">
        <v>0</v>
      </c>
      <c r="T100" s="116"/>
      <c r="U100" s="116"/>
      <c r="V100" s="116"/>
      <c r="W100" s="118"/>
      <c r="X100" s="107"/>
    </row>
    <row r="101" s="58" customFormat="1" ht="20.25" customHeight="1" spans="1:24">
      <c r="A101" s="112">
        <v>746</v>
      </c>
      <c r="B101" s="113" t="s">
        <v>263</v>
      </c>
      <c r="C101" s="114">
        <v>212</v>
      </c>
      <c r="D101" s="114">
        <v>99</v>
      </c>
      <c r="E101" s="114"/>
      <c r="F101" s="44" t="s">
        <v>264</v>
      </c>
      <c r="G101" s="44"/>
      <c r="H101" s="115">
        <f t="shared" si="80"/>
        <v>8820</v>
      </c>
      <c r="I101" s="115">
        <f t="shared" si="81"/>
        <v>0</v>
      </c>
      <c r="J101" s="116">
        <f>SUM(J102)</f>
        <v>0</v>
      </c>
      <c r="K101" s="116">
        <f t="shared" ref="K101:S101" si="84">SUM(K102)</f>
        <v>0</v>
      </c>
      <c r="L101" s="116">
        <f t="shared" si="84"/>
        <v>0</v>
      </c>
      <c r="M101" s="116">
        <f t="shared" si="83"/>
        <v>8820</v>
      </c>
      <c r="N101" s="116">
        <f t="shared" si="84"/>
        <v>0</v>
      </c>
      <c r="O101" s="116">
        <f t="shared" si="84"/>
        <v>0</v>
      </c>
      <c r="P101" s="116">
        <f t="shared" si="84"/>
        <v>1350</v>
      </c>
      <c r="Q101" s="116">
        <f t="shared" si="84"/>
        <v>0</v>
      </c>
      <c r="R101" s="116">
        <f t="shared" si="84"/>
        <v>7470</v>
      </c>
      <c r="S101" s="116">
        <f t="shared" si="84"/>
        <v>0</v>
      </c>
      <c r="T101" s="116"/>
      <c r="U101" s="116"/>
      <c r="V101" s="116"/>
      <c r="W101" s="118"/>
      <c r="X101" s="107"/>
    </row>
    <row r="102" s="58" customFormat="1" ht="20.25" customHeight="1" spans="1:24">
      <c r="A102" s="112">
        <v>746</v>
      </c>
      <c r="B102" s="113" t="s">
        <v>265</v>
      </c>
      <c r="C102" s="114">
        <v>212</v>
      </c>
      <c r="D102" s="114">
        <v>99</v>
      </c>
      <c r="E102" s="114" t="s">
        <v>170</v>
      </c>
      <c r="F102" s="44" t="s">
        <v>266</v>
      </c>
      <c r="G102" s="44"/>
      <c r="H102" s="115">
        <f t="shared" si="80"/>
        <v>8820</v>
      </c>
      <c r="I102" s="115">
        <f t="shared" si="81"/>
        <v>0</v>
      </c>
      <c r="J102" s="116">
        <v>0</v>
      </c>
      <c r="K102" s="116">
        <v>0</v>
      </c>
      <c r="L102" s="116">
        <v>0</v>
      </c>
      <c r="M102" s="116">
        <f t="shared" si="83"/>
        <v>8820</v>
      </c>
      <c r="N102" s="116">
        <v>0</v>
      </c>
      <c r="O102" s="116">
        <v>0</v>
      </c>
      <c r="P102" s="116">
        <v>1350</v>
      </c>
      <c r="Q102" s="116">
        <v>0</v>
      </c>
      <c r="R102" s="116">
        <v>7470</v>
      </c>
      <c r="S102" s="116">
        <v>0</v>
      </c>
      <c r="T102" s="116"/>
      <c r="U102" s="116"/>
      <c r="V102" s="116"/>
      <c r="W102" s="118"/>
      <c r="X102" s="107"/>
    </row>
    <row r="103" s="58" customFormat="1" ht="20.25" customHeight="1" spans="1:24">
      <c r="A103" s="112">
        <v>746</v>
      </c>
      <c r="B103" s="113" t="s">
        <v>267</v>
      </c>
      <c r="C103" s="114">
        <v>213</v>
      </c>
      <c r="D103" s="114"/>
      <c r="E103" s="114"/>
      <c r="F103" s="44" t="s">
        <v>268</v>
      </c>
      <c r="G103" s="44"/>
      <c r="H103" s="115">
        <f t="shared" si="80"/>
        <v>78</v>
      </c>
      <c r="I103" s="115">
        <f t="shared" si="81"/>
        <v>61</v>
      </c>
      <c r="J103" s="116">
        <f>SUM(J107+J104)</f>
        <v>43</v>
      </c>
      <c r="K103" s="116">
        <f>SUM(K107+K104)</f>
        <v>18</v>
      </c>
      <c r="L103" s="116">
        <f t="shared" ref="L103:S103" si="85">SUM(L107)</f>
        <v>0</v>
      </c>
      <c r="M103" s="116">
        <f t="shared" si="83"/>
        <v>17</v>
      </c>
      <c r="N103" s="116">
        <f>SUM(N107)</f>
        <v>7</v>
      </c>
      <c r="O103" s="116">
        <f t="shared" si="85"/>
        <v>0</v>
      </c>
      <c r="P103" s="116">
        <f>SUM(P104)</f>
        <v>10</v>
      </c>
      <c r="Q103" s="116">
        <f t="shared" si="85"/>
        <v>0</v>
      </c>
      <c r="R103" s="116">
        <f t="shared" ref="R103" si="86">SUM(R107)</f>
        <v>0</v>
      </c>
      <c r="S103" s="116">
        <f t="shared" si="85"/>
        <v>0</v>
      </c>
      <c r="T103" s="116"/>
      <c r="U103" s="116"/>
      <c r="V103" s="116"/>
      <c r="W103" s="118"/>
      <c r="X103" s="107"/>
    </row>
    <row r="104" s="58" customFormat="1" ht="20.25" customHeight="1" spans="1:24">
      <c r="A104" s="112">
        <v>746</v>
      </c>
      <c r="B104" s="113" t="s">
        <v>269</v>
      </c>
      <c r="C104" s="114">
        <v>213</v>
      </c>
      <c r="D104" s="114" t="s">
        <v>122</v>
      </c>
      <c r="E104" s="114"/>
      <c r="F104" s="44" t="s">
        <v>270</v>
      </c>
      <c r="G104" s="44"/>
      <c r="H104" s="115">
        <f t="shared" si="80"/>
        <v>71</v>
      </c>
      <c r="I104" s="115">
        <f t="shared" si="81"/>
        <v>61</v>
      </c>
      <c r="J104" s="116">
        <f>SUM(J105)</f>
        <v>43</v>
      </c>
      <c r="K104" s="116">
        <f t="shared" ref="K104:L104" si="87">SUM(K105)</f>
        <v>18</v>
      </c>
      <c r="L104" s="116">
        <f t="shared" si="87"/>
        <v>0</v>
      </c>
      <c r="M104" s="116">
        <f t="shared" si="83"/>
        <v>10</v>
      </c>
      <c r="N104" s="116">
        <f>SUM(N105:N106)</f>
        <v>0</v>
      </c>
      <c r="O104" s="116">
        <f t="shared" ref="O104:S104" si="88">SUM(O105:O106)</f>
        <v>0</v>
      </c>
      <c r="P104" s="116">
        <f t="shared" si="88"/>
        <v>10</v>
      </c>
      <c r="Q104" s="116">
        <f t="shared" si="88"/>
        <v>0</v>
      </c>
      <c r="R104" s="116">
        <f t="shared" ref="R104" si="89">SUM(R105:R106)</f>
        <v>0</v>
      </c>
      <c r="S104" s="116">
        <f t="shared" si="88"/>
        <v>0</v>
      </c>
      <c r="T104" s="116"/>
      <c r="U104" s="116"/>
      <c r="V104" s="116"/>
      <c r="W104" s="118"/>
      <c r="X104" s="107"/>
    </row>
    <row r="105" s="58" customFormat="1" ht="20.25" customHeight="1" spans="1:24">
      <c r="A105" s="112">
        <v>746</v>
      </c>
      <c r="B105" s="113" t="s">
        <v>271</v>
      </c>
      <c r="C105" s="114">
        <v>213</v>
      </c>
      <c r="D105" s="114" t="s">
        <v>122</v>
      </c>
      <c r="E105" s="114" t="s">
        <v>140</v>
      </c>
      <c r="F105" s="44" t="s">
        <v>272</v>
      </c>
      <c r="G105" s="44"/>
      <c r="H105" s="115">
        <f t="shared" si="80"/>
        <v>61</v>
      </c>
      <c r="I105" s="115">
        <f t="shared" si="81"/>
        <v>61</v>
      </c>
      <c r="J105" s="116">
        <v>43</v>
      </c>
      <c r="K105" s="116">
        <v>18</v>
      </c>
      <c r="L105" s="116">
        <f t="shared" ref="L105:S106" si="90">SUM(L107)</f>
        <v>0</v>
      </c>
      <c r="M105" s="116">
        <f t="shared" si="83"/>
        <v>0</v>
      </c>
      <c r="N105" s="116">
        <v>0</v>
      </c>
      <c r="O105" s="116">
        <f t="shared" si="90"/>
        <v>0</v>
      </c>
      <c r="P105" s="116">
        <f t="shared" si="90"/>
        <v>0</v>
      </c>
      <c r="Q105" s="116">
        <f t="shared" si="90"/>
        <v>0</v>
      </c>
      <c r="R105" s="116">
        <f t="shared" ref="R105" si="91">SUM(R107)</f>
        <v>0</v>
      </c>
      <c r="S105" s="116">
        <f t="shared" si="90"/>
        <v>0</v>
      </c>
      <c r="T105" s="116"/>
      <c r="U105" s="116"/>
      <c r="V105" s="116"/>
      <c r="W105" s="118"/>
      <c r="X105" s="107"/>
    </row>
    <row r="106" s="58" customFormat="1" ht="20.25" customHeight="1" spans="1:24">
      <c r="A106" s="112">
        <v>746</v>
      </c>
      <c r="B106" s="113" t="s">
        <v>273</v>
      </c>
      <c r="C106" s="114">
        <v>213</v>
      </c>
      <c r="D106" s="114" t="s">
        <v>122</v>
      </c>
      <c r="E106" s="114" t="s">
        <v>122</v>
      </c>
      <c r="F106" s="44" t="s">
        <v>158</v>
      </c>
      <c r="G106" s="44"/>
      <c r="H106" s="115">
        <f t="shared" ref="H106" si="92">I106+M106</f>
        <v>10</v>
      </c>
      <c r="I106" s="115">
        <f t="shared" ref="I106" si="93">SUM(J106:L106)</f>
        <v>0</v>
      </c>
      <c r="J106" s="116">
        <v>0</v>
      </c>
      <c r="K106" s="116">
        <v>0</v>
      </c>
      <c r="L106" s="116">
        <f t="shared" si="90"/>
        <v>0</v>
      </c>
      <c r="M106" s="116">
        <f t="shared" ref="M106" si="94">SUM(N106:S106)</f>
        <v>10</v>
      </c>
      <c r="N106" s="116">
        <v>0</v>
      </c>
      <c r="O106" s="116">
        <f t="shared" si="90"/>
        <v>0</v>
      </c>
      <c r="P106" s="116">
        <v>10</v>
      </c>
      <c r="Q106" s="116">
        <f t="shared" si="90"/>
        <v>0</v>
      </c>
      <c r="R106" s="116">
        <f t="shared" ref="R106" si="95">SUM(R108)</f>
        <v>0</v>
      </c>
      <c r="S106" s="116">
        <f t="shared" si="90"/>
        <v>0</v>
      </c>
      <c r="T106" s="116"/>
      <c r="U106" s="116"/>
      <c r="V106" s="116"/>
      <c r="W106" s="118"/>
      <c r="X106" s="107"/>
    </row>
    <row r="107" s="58" customFormat="1" ht="20.25" customHeight="1" spans="1:24">
      <c r="A107" s="112">
        <v>746</v>
      </c>
      <c r="B107" s="113" t="s">
        <v>274</v>
      </c>
      <c r="C107" s="114">
        <v>213</v>
      </c>
      <c r="D107" s="114">
        <v>5</v>
      </c>
      <c r="E107" s="114"/>
      <c r="F107" s="44" t="s">
        <v>275</v>
      </c>
      <c r="G107" s="44"/>
      <c r="H107" s="115">
        <f t="shared" si="80"/>
        <v>7</v>
      </c>
      <c r="I107" s="115">
        <f t="shared" si="81"/>
        <v>0</v>
      </c>
      <c r="J107" s="116">
        <f>SUM(J108)</f>
        <v>0</v>
      </c>
      <c r="K107" s="116">
        <f t="shared" ref="K107:S107" si="96">SUM(K108)</f>
        <v>0</v>
      </c>
      <c r="L107" s="116">
        <f t="shared" si="96"/>
        <v>0</v>
      </c>
      <c r="M107" s="116">
        <f t="shared" si="83"/>
        <v>7</v>
      </c>
      <c r="N107" s="116">
        <f t="shared" si="96"/>
        <v>7</v>
      </c>
      <c r="O107" s="116">
        <f t="shared" si="96"/>
        <v>0</v>
      </c>
      <c r="P107" s="116">
        <f t="shared" si="96"/>
        <v>0</v>
      </c>
      <c r="Q107" s="116">
        <f t="shared" si="96"/>
        <v>0</v>
      </c>
      <c r="R107" s="116">
        <f t="shared" si="96"/>
        <v>0</v>
      </c>
      <c r="S107" s="116">
        <f t="shared" si="96"/>
        <v>0</v>
      </c>
      <c r="T107" s="116"/>
      <c r="U107" s="116"/>
      <c r="V107" s="116"/>
      <c r="W107" s="118"/>
      <c r="X107" s="107"/>
    </row>
    <row r="108" s="58" customFormat="1" ht="20.25" customHeight="1" spans="1:24">
      <c r="A108" s="112">
        <v>746</v>
      </c>
      <c r="B108" s="113" t="s">
        <v>276</v>
      </c>
      <c r="C108" s="114">
        <v>213</v>
      </c>
      <c r="D108" s="114">
        <v>5</v>
      </c>
      <c r="E108" s="114">
        <v>5</v>
      </c>
      <c r="F108" s="44" t="s">
        <v>277</v>
      </c>
      <c r="G108" s="44"/>
      <c r="H108" s="115">
        <f t="shared" si="80"/>
        <v>7</v>
      </c>
      <c r="I108" s="115">
        <f t="shared" si="81"/>
        <v>0</v>
      </c>
      <c r="J108" s="116">
        <v>0</v>
      </c>
      <c r="K108" s="116">
        <v>0</v>
      </c>
      <c r="L108" s="116">
        <v>0</v>
      </c>
      <c r="M108" s="116">
        <f t="shared" si="83"/>
        <v>7</v>
      </c>
      <c r="N108" s="116">
        <v>7</v>
      </c>
      <c r="O108" s="116">
        <v>0</v>
      </c>
      <c r="P108" s="116">
        <v>0</v>
      </c>
      <c r="Q108" s="116">
        <v>0</v>
      </c>
      <c r="R108" s="116">
        <v>0</v>
      </c>
      <c r="S108" s="116">
        <v>0</v>
      </c>
      <c r="T108" s="116"/>
      <c r="U108" s="116"/>
      <c r="V108" s="116"/>
      <c r="W108" s="118"/>
      <c r="X108" s="107"/>
    </row>
    <row r="109" s="58" customFormat="1" ht="20.25" customHeight="1" spans="1:24">
      <c r="A109" s="112">
        <v>746</v>
      </c>
      <c r="B109" s="113" t="s">
        <v>278</v>
      </c>
      <c r="C109" s="114">
        <v>214</v>
      </c>
      <c r="D109" s="114"/>
      <c r="E109" s="114"/>
      <c r="F109" s="44" t="s">
        <v>279</v>
      </c>
      <c r="G109" s="44"/>
      <c r="H109" s="115">
        <f t="shared" si="80"/>
        <v>657</v>
      </c>
      <c r="I109" s="115">
        <f t="shared" si="81"/>
        <v>0</v>
      </c>
      <c r="J109" s="116">
        <f>SUM(J110)</f>
        <v>0</v>
      </c>
      <c r="K109" s="116">
        <f t="shared" ref="K109:S109" si="97">SUM(K110)</f>
        <v>0</v>
      </c>
      <c r="L109" s="116">
        <f t="shared" si="97"/>
        <v>0</v>
      </c>
      <c r="M109" s="116">
        <f t="shared" si="83"/>
        <v>657</v>
      </c>
      <c r="N109" s="116">
        <f>SUM(N110)</f>
        <v>0</v>
      </c>
      <c r="O109" s="116">
        <f t="shared" si="97"/>
        <v>0</v>
      </c>
      <c r="P109" s="116">
        <f t="shared" si="97"/>
        <v>657</v>
      </c>
      <c r="Q109" s="116">
        <f t="shared" si="97"/>
        <v>0</v>
      </c>
      <c r="R109" s="116">
        <f t="shared" si="97"/>
        <v>0</v>
      </c>
      <c r="S109" s="116">
        <f t="shared" si="97"/>
        <v>0</v>
      </c>
      <c r="T109" s="116"/>
      <c r="U109" s="116"/>
      <c r="V109" s="116"/>
      <c r="W109" s="118"/>
      <c r="X109" s="107"/>
    </row>
    <row r="110" s="58" customFormat="1" ht="20.25" customHeight="1" spans="1:24">
      <c r="A110" s="112">
        <v>746</v>
      </c>
      <c r="B110" s="113" t="s">
        <v>280</v>
      </c>
      <c r="C110" s="114">
        <v>214</v>
      </c>
      <c r="D110" s="114">
        <v>99</v>
      </c>
      <c r="E110" s="114"/>
      <c r="F110" s="44" t="s">
        <v>281</v>
      </c>
      <c r="G110" s="44"/>
      <c r="H110" s="115">
        <f t="shared" si="80"/>
        <v>657</v>
      </c>
      <c r="I110" s="115">
        <f t="shared" si="81"/>
        <v>0</v>
      </c>
      <c r="J110" s="116">
        <f>SUM(J111:J112)</f>
        <v>0</v>
      </c>
      <c r="K110" s="116">
        <f t="shared" ref="K110:S110" si="98">SUM(K111:K112)</f>
        <v>0</v>
      </c>
      <c r="L110" s="116">
        <f t="shared" si="98"/>
        <v>0</v>
      </c>
      <c r="M110" s="116">
        <f t="shared" si="83"/>
        <v>657</v>
      </c>
      <c r="N110" s="116">
        <f t="shared" si="98"/>
        <v>0</v>
      </c>
      <c r="O110" s="116">
        <f t="shared" si="98"/>
        <v>0</v>
      </c>
      <c r="P110" s="116">
        <f t="shared" si="98"/>
        <v>657</v>
      </c>
      <c r="Q110" s="116">
        <f t="shared" si="98"/>
        <v>0</v>
      </c>
      <c r="R110" s="116">
        <f t="shared" si="98"/>
        <v>0</v>
      </c>
      <c r="S110" s="116">
        <f t="shared" si="98"/>
        <v>0</v>
      </c>
      <c r="T110" s="116"/>
      <c r="U110" s="116"/>
      <c r="V110" s="116"/>
      <c r="W110" s="118"/>
      <c r="X110" s="107"/>
    </row>
    <row r="111" s="58" customFormat="1" ht="20.25" customHeight="1" spans="1:24">
      <c r="A111" s="112">
        <v>746</v>
      </c>
      <c r="B111" s="113" t="s">
        <v>282</v>
      </c>
      <c r="C111" s="114">
        <v>214</v>
      </c>
      <c r="D111" s="114">
        <v>99</v>
      </c>
      <c r="E111" s="114">
        <v>1</v>
      </c>
      <c r="F111" s="44" t="s">
        <v>283</v>
      </c>
      <c r="G111" s="44"/>
      <c r="H111" s="115">
        <f t="shared" si="80"/>
        <v>588</v>
      </c>
      <c r="I111" s="115">
        <f t="shared" si="81"/>
        <v>0</v>
      </c>
      <c r="J111" s="116">
        <v>0</v>
      </c>
      <c r="K111" s="116">
        <v>0</v>
      </c>
      <c r="L111" s="116">
        <v>0</v>
      </c>
      <c r="M111" s="116">
        <f t="shared" si="83"/>
        <v>588</v>
      </c>
      <c r="N111" s="116">
        <v>0</v>
      </c>
      <c r="O111" s="116">
        <v>0</v>
      </c>
      <c r="P111" s="116">
        <v>588</v>
      </c>
      <c r="Q111" s="116">
        <v>0</v>
      </c>
      <c r="R111" s="116">
        <v>0</v>
      </c>
      <c r="S111" s="116">
        <v>0</v>
      </c>
      <c r="T111" s="116"/>
      <c r="U111" s="116"/>
      <c r="V111" s="116"/>
      <c r="W111" s="118"/>
      <c r="X111" s="107"/>
    </row>
    <row r="112" s="58" customFormat="1" ht="20.25" customHeight="1" spans="1:24">
      <c r="A112" s="112">
        <v>746</v>
      </c>
      <c r="B112" s="113" t="s">
        <v>284</v>
      </c>
      <c r="C112" s="114">
        <v>214</v>
      </c>
      <c r="D112" s="114">
        <v>99</v>
      </c>
      <c r="E112" s="114">
        <v>99</v>
      </c>
      <c r="F112" s="44" t="s">
        <v>285</v>
      </c>
      <c r="G112" s="44"/>
      <c r="H112" s="115">
        <f t="shared" si="80"/>
        <v>69</v>
      </c>
      <c r="I112" s="115">
        <f t="shared" si="81"/>
        <v>0</v>
      </c>
      <c r="J112" s="116">
        <v>0</v>
      </c>
      <c r="K112" s="116">
        <v>0</v>
      </c>
      <c r="L112" s="116">
        <v>0</v>
      </c>
      <c r="M112" s="116">
        <f t="shared" si="83"/>
        <v>69</v>
      </c>
      <c r="N112" s="116">
        <v>0</v>
      </c>
      <c r="O112" s="116">
        <v>0</v>
      </c>
      <c r="P112" s="116">
        <v>69</v>
      </c>
      <c r="Q112" s="116">
        <v>0</v>
      </c>
      <c r="R112" s="116">
        <v>0</v>
      </c>
      <c r="S112" s="116">
        <v>0</v>
      </c>
      <c r="T112" s="116"/>
      <c r="U112" s="116"/>
      <c r="V112" s="116"/>
      <c r="W112" s="118"/>
      <c r="X112" s="107"/>
    </row>
    <row r="113" s="58" customFormat="1" ht="20.25" customHeight="1" spans="1:24">
      <c r="A113" s="112">
        <v>746</v>
      </c>
      <c r="B113" s="113" t="s">
        <v>286</v>
      </c>
      <c r="C113" s="114">
        <v>215</v>
      </c>
      <c r="D113" s="114"/>
      <c r="E113" s="114"/>
      <c r="F113" s="44" t="s">
        <v>287</v>
      </c>
      <c r="G113" s="44"/>
      <c r="H113" s="115">
        <f t="shared" si="80"/>
        <v>89200</v>
      </c>
      <c r="I113" s="115">
        <f t="shared" si="81"/>
        <v>0</v>
      </c>
      <c r="J113" s="116">
        <f>SUM(J114)</f>
        <v>0</v>
      </c>
      <c r="K113" s="116">
        <f t="shared" ref="K113:S113" si="99">SUM(K114)</f>
        <v>0</v>
      </c>
      <c r="L113" s="116">
        <f t="shared" si="99"/>
        <v>0</v>
      </c>
      <c r="M113" s="116">
        <f t="shared" si="83"/>
        <v>89200</v>
      </c>
      <c r="N113" s="116">
        <f t="shared" si="99"/>
        <v>0</v>
      </c>
      <c r="O113" s="116">
        <f t="shared" si="99"/>
        <v>0</v>
      </c>
      <c r="P113" s="116">
        <f t="shared" si="99"/>
        <v>89200</v>
      </c>
      <c r="Q113" s="116">
        <f t="shared" si="99"/>
        <v>0</v>
      </c>
      <c r="R113" s="116">
        <f t="shared" si="99"/>
        <v>0</v>
      </c>
      <c r="S113" s="116">
        <f t="shared" si="99"/>
        <v>0</v>
      </c>
      <c r="T113" s="116"/>
      <c r="U113" s="116"/>
      <c r="V113" s="116"/>
      <c r="W113" s="118"/>
      <c r="X113" s="107"/>
    </row>
    <row r="114" s="58" customFormat="1" ht="20.25" customHeight="1" spans="1:24">
      <c r="A114" s="112">
        <v>746</v>
      </c>
      <c r="B114" s="113" t="s">
        <v>288</v>
      </c>
      <c r="C114" s="114">
        <v>215</v>
      </c>
      <c r="D114" s="114">
        <v>8</v>
      </c>
      <c r="E114" s="114"/>
      <c r="F114" s="44" t="s">
        <v>289</v>
      </c>
      <c r="G114" s="44"/>
      <c r="H114" s="115">
        <f t="shared" si="80"/>
        <v>89200</v>
      </c>
      <c r="I114" s="115">
        <f t="shared" si="81"/>
        <v>0</v>
      </c>
      <c r="J114" s="116">
        <f>SUM(J115:J116)</f>
        <v>0</v>
      </c>
      <c r="K114" s="116">
        <f t="shared" ref="K114:S114" si="100">SUM(K115:K116)</f>
        <v>0</v>
      </c>
      <c r="L114" s="116">
        <f t="shared" si="100"/>
        <v>0</v>
      </c>
      <c r="M114" s="116">
        <f t="shared" si="83"/>
        <v>89200</v>
      </c>
      <c r="N114" s="116">
        <f t="shared" si="100"/>
        <v>0</v>
      </c>
      <c r="O114" s="116">
        <f t="shared" si="100"/>
        <v>0</v>
      </c>
      <c r="P114" s="116">
        <f t="shared" si="100"/>
        <v>89200</v>
      </c>
      <c r="Q114" s="116">
        <f t="shared" si="100"/>
        <v>0</v>
      </c>
      <c r="R114" s="116">
        <f t="shared" ref="R114" si="101">SUM(R115:R116)</f>
        <v>0</v>
      </c>
      <c r="S114" s="116">
        <f t="shared" si="100"/>
        <v>0</v>
      </c>
      <c r="T114" s="116"/>
      <c r="U114" s="116"/>
      <c r="V114" s="116"/>
      <c r="W114" s="118"/>
      <c r="X114" s="107"/>
    </row>
    <row r="115" s="58" customFormat="1" ht="20.25" customHeight="1" spans="1:24">
      <c r="A115" s="112">
        <v>746</v>
      </c>
      <c r="B115" s="113" t="s">
        <v>290</v>
      </c>
      <c r="C115" s="114">
        <v>215</v>
      </c>
      <c r="D115" s="114">
        <v>8</v>
      </c>
      <c r="E115" s="114">
        <v>5</v>
      </c>
      <c r="F115" s="44" t="s">
        <v>291</v>
      </c>
      <c r="G115" s="44"/>
      <c r="H115" s="115">
        <f t="shared" si="80"/>
        <v>80700</v>
      </c>
      <c r="I115" s="115">
        <f t="shared" si="81"/>
        <v>0</v>
      </c>
      <c r="J115" s="116">
        <v>0</v>
      </c>
      <c r="K115" s="116">
        <v>0</v>
      </c>
      <c r="L115" s="116">
        <v>0</v>
      </c>
      <c r="M115" s="116">
        <f t="shared" si="83"/>
        <v>80700</v>
      </c>
      <c r="N115" s="116">
        <v>0</v>
      </c>
      <c r="O115" s="116">
        <v>0</v>
      </c>
      <c r="P115" s="116">
        <v>80700</v>
      </c>
      <c r="Q115" s="116">
        <v>0</v>
      </c>
      <c r="R115" s="116">
        <v>0</v>
      </c>
      <c r="S115" s="116">
        <v>0</v>
      </c>
      <c r="T115" s="116"/>
      <c r="U115" s="116"/>
      <c r="V115" s="116"/>
      <c r="W115" s="118"/>
      <c r="X115" s="107"/>
    </row>
    <row r="116" s="58" customFormat="1" ht="27" customHeight="1" spans="1:24">
      <c r="A116" s="112">
        <v>746</v>
      </c>
      <c r="B116" s="113" t="s">
        <v>292</v>
      </c>
      <c r="C116" s="114">
        <v>215</v>
      </c>
      <c r="D116" s="114">
        <v>8</v>
      </c>
      <c r="E116" s="114">
        <v>99</v>
      </c>
      <c r="F116" s="44" t="s">
        <v>293</v>
      </c>
      <c r="G116" s="44"/>
      <c r="H116" s="115">
        <f t="shared" ref="H116:H121" si="102">I116+M116</f>
        <v>8500</v>
      </c>
      <c r="I116" s="115">
        <f t="shared" ref="I116:I121" si="103">SUM(J116:L116)</f>
        <v>0</v>
      </c>
      <c r="J116" s="116">
        <v>0</v>
      </c>
      <c r="K116" s="116">
        <v>0</v>
      </c>
      <c r="L116" s="116">
        <v>0</v>
      </c>
      <c r="M116" s="116">
        <f t="shared" ref="M116:M121" si="104">SUM(N116:S116)</f>
        <v>8500</v>
      </c>
      <c r="N116" s="116">
        <v>0</v>
      </c>
      <c r="O116" s="116">
        <v>0</v>
      </c>
      <c r="P116" s="116">
        <v>8500</v>
      </c>
      <c r="Q116" s="116">
        <v>0</v>
      </c>
      <c r="R116" s="116">
        <v>0</v>
      </c>
      <c r="S116" s="116">
        <v>0</v>
      </c>
      <c r="T116" s="116"/>
      <c r="U116" s="116"/>
      <c r="V116" s="116"/>
      <c r="W116" s="118"/>
      <c r="X116" s="107"/>
    </row>
    <row r="117" s="58" customFormat="1" ht="20.25" customHeight="1" spans="1:24">
      <c r="A117" s="112">
        <v>746</v>
      </c>
      <c r="B117" s="113" t="s">
        <v>294</v>
      </c>
      <c r="C117" s="114">
        <v>220</v>
      </c>
      <c r="D117" s="114"/>
      <c r="E117" s="114"/>
      <c r="F117" s="44" t="s">
        <v>295</v>
      </c>
      <c r="G117" s="44"/>
      <c r="H117" s="115">
        <f t="shared" si="102"/>
        <v>3268</v>
      </c>
      <c r="I117" s="115">
        <f t="shared" si="103"/>
        <v>1481</v>
      </c>
      <c r="J117" s="116">
        <f>SUM(J118)</f>
        <v>1336</v>
      </c>
      <c r="K117" s="116">
        <f>SUM(K118)</f>
        <v>145</v>
      </c>
      <c r="L117" s="116">
        <f t="shared" ref="L117:S117" si="105">SUM(L118)</f>
        <v>0</v>
      </c>
      <c r="M117" s="116">
        <f t="shared" si="104"/>
        <v>1787</v>
      </c>
      <c r="N117" s="116">
        <f>SUM(N118)</f>
        <v>511</v>
      </c>
      <c r="O117" s="116">
        <f t="shared" si="105"/>
        <v>0</v>
      </c>
      <c r="P117" s="116">
        <f t="shared" si="105"/>
        <v>1276</v>
      </c>
      <c r="Q117" s="116">
        <f t="shared" si="105"/>
        <v>0</v>
      </c>
      <c r="R117" s="116">
        <f t="shared" si="105"/>
        <v>0</v>
      </c>
      <c r="S117" s="116">
        <f t="shared" si="105"/>
        <v>0</v>
      </c>
      <c r="T117" s="116"/>
      <c r="U117" s="116"/>
      <c r="V117" s="116"/>
      <c r="W117" s="118"/>
      <c r="X117" s="107"/>
    </row>
    <row r="118" s="58" customFormat="1" ht="20.25" customHeight="1" spans="1:24">
      <c r="A118" s="112">
        <v>746</v>
      </c>
      <c r="B118" s="113" t="s">
        <v>296</v>
      </c>
      <c r="C118" s="114">
        <v>220</v>
      </c>
      <c r="D118" s="114">
        <v>1</v>
      </c>
      <c r="E118" s="114"/>
      <c r="F118" s="44" t="s">
        <v>297</v>
      </c>
      <c r="G118" s="44"/>
      <c r="H118" s="115">
        <f t="shared" si="102"/>
        <v>3268</v>
      </c>
      <c r="I118" s="115">
        <f t="shared" si="103"/>
        <v>1481</v>
      </c>
      <c r="J118" s="116">
        <f>SUM(J119:J120)</f>
        <v>1336</v>
      </c>
      <c r="K118" s="116">
        <f>SUM(K119:K120)</f>
        <v>145</v>
      </c>
      <c r="L118" s="116">
        <f>SUM(L119:L120)</f>
        <v>0</v>
      </c>
      <c r="M118" s="116">
        <f t="shared" si="104"/>
        <v>1787</v>
      </c>
      <c r="N118" s="116">
        <f>SUM(N119:N121)</f>
        <v>511</v>
      </c>
      <c r="O118" s="116">
        <f t="shared" ref="O118:S118" si="106">SUM(O119:O121)</f>
        <v>0</v>
      </c>
      <c r="P118" s="116">
        <f t="shared" si="106"/>
        <v>1276</v>
      </c>
      <c r="Q118" s="116">
        <f t="shared" si="106"/>
        <v>0</v>
      </c>
      <c r="R118" s="116">
        <f t="shared" si="106"/>
        <v>0</v>
      </c>
      <c r="S118" s="116">
        <f t="shared" si="106"/>
        <v>0</v>
      </c>
      <c r="T118" s="116"/>
      <c r="U118" s="116"/>
      <c r="V118" s="116"/>
      <c r="W118" s="118"/>
      <c r="X118" s="107"/>
    </row>
    <row r="119" s="58" customFormat="1" ht="20.25" customHeight="1" spans="1:24">
      <c r="A119" s="112">
        <v>746</v>
      </c>
      <c r="B119" s="113" t="s">
        <v>298</v>
      </c>
      <c r="C119" s="114">
        <v>220</v>
      </c>
      <c r="D119" s="114">
        <v>1</v>
      </c>
      <c r="E119" s="114">
        <v>1</v>
      </c>
      <c r="F119" s="44" t="s">
        <v>141</v>
      </c>
      <c r="G119" s="44"/>
      <c r="H119" s="115">
        <f t="shared" si="102"/>
        <v>1481</v>
      </c>
      <c r="I119" s="115">
        <f t="shared" si="103"/>
        <v>1481</v>
      </c>
      <c r="J119" s="116">
        <v>1336</v>
      </c>
      <c r="K119" s="116">
        <v>145</v>
      </c>
      <c r="L119" s="116">
        <v>0</v>
      </c>
      <c r="M119" s="116">
        <f t="shared" si="104"/>
        <v>0</v>
      </c>
      <c r="N119" s="116">
        <v>0</v>
      </c>
      <c r="O119" s="116">
        <v>0</v>
      </c>
      <c r="P119" s="116">
        <v>0</v>
      </c>
      <c r="Q119" s="116">
        <v>0</v>
      </c>
      <c r="R119" s="116">
        <v>0</v>
      </c>
      <c r="S119" s="116">
        <v>0</v>
      </c>
      <c r="T119" s="116"/>
      <c r="U119" s="116"/>
      <c r="V119" s="116"/>
      <c r="W119" s="118"/>
      <c r="X119" s="107"/>
    </row>
    <row r="120" s="58" customFormat="1" ht="20.25" customHeight="1" spans="1:24">
      <c r="A120" s="112">
        <v>746</v>
      </c>
      <c r="B120" s="113" t="s">
        <v>299</v>
      </c>
      <c r="C120" s="114">
        <v>220</v>
      </c>
      <c r="D120" s="114">
        <v>1</v>
      </c>
      <c r="E120" s="114" t="s">
        <v>300</v>
      </c>
      <c r="F120" s="44" t="s">
        <v>301</v>
      </c>
      <c r="G120" s="44"/>
      <c r="H120" s="115">
        <f t="shared" si="102"/>
        <v>463</v>
      </c>
      <c r="I120" s="115">
        <f t="shared" si="103"/>
        <v>0</v>
      </c>
      <c r="J120" s="116">
        <v>0</v>
      </c>
      <c r="K120" s="116">
        <v>0</v>
      </c>
      <c r="L120" s="116">
        <v>0</v>
      </c>
      <c r="M120" s="116">
        <f t="shared" si="104"/>
        <v>463</v>
      </c>
      <c r="N120" s="116">
        <v>463</v>
      </c>
      <c r="O120" s="116">
        <v>0</v>
      </c>
      <c r="P120" s="116">
        <v>0</v>
      </c>
      <c r="Q120" s="116">
        <v>0</v>
      </c>
      <c r="R120" s="116">
        <v>0</v>
      </c>
      <c r="S120" s="116">
        <v>0</v>
      </c>
      <c r="T120" s="116"/>
      <c r="U120" s="116"/>
      <c r="V120" s="116"/>
      <c r="W120" s="118"/>
      <c r="X120" s="107"/>
    </row>
    <row r="121" s="58" customFormat="1" ht="20.25" customHeight="1" spans="1:24">
      <c r="A121" s="112">
        <v>746</v>
      </c>
      <c r="B121" s="113" t="s">
        <v>302</v>
      </c>
      <c r="C121" s="114">
        <v>220</v>
      </c>
      <c r="D121" s="114">
        <v>1</v>
      </c>
      <c r="E121" s="114" t="s">
        <v>170</v>
      </c>
      <c r="F121" s="44" t="s">
        <v>303</v>
      </c>
      <c r="G121" s="44"/>
      <c r="H121" s="115">
        <f t="shared" si="102"/>
        <v>1324</v>
      </c>
      <c r="I121" s="115">
        <f t="shared" si="103"/>
        <v>0</v>
      </c>
      <c r="J121" s="116">
        <v>0</v>
      </c>
      <c r="K121" s="116">
        <v>0</v>
      </c>
      <c r="L121" s="116">
        <v>0</v>
      </c>
      <c r="M121" s="116">
        <f t="shared" si="104"/>
        <v>1324</v>
      </c>
      <c r="N121" s="116">
        <v>48</v>
      </c>
      <c r="O121" s="116">
        <v>0</v>
      </c>
      <c r="P121" s="116">
        <v>1276</v>
      </c>
      <c r="Q121" s="116">
        <v>0</v>
      </c>
      <c r="R121" s="116">
        <v>0</v>
      </c>
      <c r="S121" s="116">
        <v>0</v>
      </c>
      <c r="T121" s="116"/>
      <c r="U121" s="116"/>
      <c r="V121" s="116"/>
      <c r="W121" s="118"/>
      <c r="X121" s="107"/>
    </row>
    <row r="122" s="58" customFormat="1" ht="20.25" customHeight="1" spans="1:24">
      <c r="A122" s="112">
        <v>746</v>
      </c>
      <c r="B122" s="113" t="s">
        <v>304</v>
      </c>
      <c r="C122" s="114">
        <v>224</v>
      </c>
      <c r="D122" s="114"/>
      <c r="E122" s="114"/>
      <c r="F122" s="44" t="s">
        <v>305</v>
      </c>
      <c r="G122" s="44"/>
      <c r="H122" s="115">
        <f t="shared" ref="H122:H124" si="107">I122+M122</f>
        <v>2799</v>
      </c>
      <c r="I122" s="115">
        <f t="shared" ref="I122:I124" si="108">SUM(J122:L122)</f>
        <v>249</v>
      </c>
      <c r="J122" s="116">
        <f>J123+J126</f>
        <v>219</v>
      </c>
      <c r="K122" s="116">
        <f>K123+K126</f>
        <v>30</v>
      </c>
      <c r="L122" s="116">
        <f t="shared" ref="L122:S122" si="109">L123+L126</f>
        <v>0</v>
      </c>
      <c r="M122" s="116">
        <f t="shared" ref="M122:M131" si="110">SUM(N122:S122)</f>
        <v>2550</v>
      </c>
      <c r="N122" s="116">
        <f>N123+N126</f>
        <v>34</v>
      </c>
      <c r="O122" s="116">
        <f t="shared" si="109"/>
        <v>0</v>
      </c>
      <c r="P122" s="116">
        <f t="shared" si="109"/>
        <v>2516</v>
      </c>
      <c r="Q122" s="116">
        <f t="shared" si="109"/>
        <v>0</v>
      </c>
      <c r="R122" s="116">
        <f t="shared" si="109"/>
        <v>0</v>
      </c>
      <c r="S122" s="116">
        <f t="shared" si="109"/>
        <v>0</v>
      </c>
      <c r="T122" s="116"/>
      <c r="U122" s="116"/>
      <c r="V122" s="116"/>
      <c r="W122" s="118"/>
      <c r="X122" s="107"/>
    </row>
    <row r="123" s="58" customFormat="1" ht="20.25" customHeight="1" spans="1:24">
      <c r="A123" s="112">
        <v>746</v>
      </c>
      <c r="B123" s="113" t="s">
        <v>306</v>
      </c>
      <c r="C123" s="114">
        <v>224</v>
      </c>
      <c r="D123" s="114">
        <v>1</v>
      </c>
      <c r="E123" s="114"/>
      <c r="F123" s="44" t="s">
        <v>307</v>
      </c>
      <c r="G123" s="44"/>
      <c r="H123" s="115">
        <f t="shared" si="107"/>
        <v>363</v>
      </c>
      <c r="I123" s="115">
        <f t="shared" si="108"/>
        <v>249</v>
      </c>
      <c r="J123" s="116">
        <f>SUM(J124:J125)</f>
        <v>219</v>
      </c>
      <c r="K123" s="116">
        <f>SUM(K124:K125)</f>
        <v>30</v>
      </c>
      <c r="L123" s="116">
        <f>SUM(L125)</f>
        <v>0</v>
      </c>
      <c r="M123" s="116">
        <f t="shared" si="110"/>
        <v>114</v>
      </c>
      <c r="N123" s="116">
        <f t="shared" ref="N123:S123" si="111">SUM(N124:N125)</f>
        <v>34</v>
      </c>
      <c r="O123" s="116">
        <f t="shared" si="111"/>
        <v>0</v>
      </c>
      <c r="P123" s="116">
        <f t="shared" si="111"/>
        <v>80</v>
      </c>
      <c r="Q123" s="116">
        <f t="shared" si="111"/>
        <v>0</v>
      </c>
      <c r="R123" s="116">
        <f t="shared" si="111"/>
        <v>0</v>
      </c>
      <c r="S123" s="116">
        <f t="shared" si="111"/>
        <v>0</v>
      </c>
      <c r="T123" s="116"/>
      <c r="U123" s="116"/>
      <c r="V123" s="116"/>
      <c r="W123" s="118"/>
      <c r="X123" s="107"/>
    </row>
    <row r="124" s="58" customFormat="1" ht="20.25" customHeight="1" spans="1:24">
      <c r="A124" s="112">
        <v>746</v>
      </c>
      <c r="B124" s="113" t="s">
        <v>308</v>
      </c>
      <c r="C124" s="114">
        <v>224</v>
      </c>
      <c r="D124" s="114">
        <v>1</v>
      </c>
      <c r="E124" s="114" t="s">
        <v>140</v>
      </c>
      <c r="F124" s="44" t="s">
        <v>96</v>
      </c>
      <c r="G124" s="44"/>
      <c r="H124" s="115">
        <f t="shared" si="107"/>
        <v>249</v>
      </c>
      <c r="I124" s="115">
        <f t="shared" si="108"/>
        <v>249</v>
      </c>
      <c r="J124" s="116">
        <v>219</v>
      </c>
      <c r="K124" s="116">
        <v>30</v>
      </c>
      <c r="L124" s="116">
        <f t="shared" ref="L124" si="112">SUM(L126)</f>
        <v>0</v>
      </c>
      <c r="M124" s="116">
        <f t="shared" si="110"/>
        <v>0</v>
      </c>
      <c r="N124" s="116">
        <f t="shared" ref="N124:S124" si="113">SUM(N126)</f>
        <v>0</v>
      </c>
      <c r="O124" s="116">
        <f t="shared" si="113"/>
        <v>0</v>
      </c>
      <c r="P124" s="116">
        <v>0</v>
      </c>
      <c r="Q124" s="116">
        <f t="shared" si="113"/>
        <v>0</v>
      </c>
      <c r="R124" s="116">
        <f t="shared" si="113"/>
        <v>0</v>
      </c>
      <c r="S124" s="116">
        <f t="shared" si="113"/>
        <v>0</v>
      </c>
      <c r="T124" s="116"/>
      <c r="U124" s="116"/>
      <c r="V124" s="116"/>
      <c r="W124" s="118"/>
      <c r="X124" s="107"/>
    </row>
    <row r="125" s="58" customFormat="1" ht="20.25" customHeight="1" spans="1:24">
      <c r="A125" s="112">
        <v>746</v>
      </c>
      <c r="B125" s="113" t="s">
        <v>309</v>
      </c>
      <c r="C125" s="114">
        <v>224</v>
      </c>
      <c r="D125" s="114">
        <v>1</v>
      </c>
      <c r="E125" s="114">
        <v>6</v>
      </c>
      <c r="F125" s="44" t="s">
        <v>310</v>
      </c>
      <c r="G125" s="44"/>
      <c r="H125" s="115">
        <f t="shared" ref="H125:H133" si="114">I125+M125</f>
        <v>114</v>
      </c>
      <c r="I125" s="115">
        <f t="shared" ref="I125:I133" si="115">SUM(J125:L125)</f>
        <v>0</v>
      </c>
      <c r="J125" s="116">
        <v>0</v>
      </c>
      <c r="K125" s="116">
        <v>0</v>
      </c>
      <c r="L125" s="116">
        <v>0</v>
      </c>
      <c r="M125" s="116">
        <f t="shared" si="110"/>
        <v>114</v>
      </c>
      <c r="N125" s="116">
        <v>34</v>
      </c>
      <c r="O125" s="116">
        <v>0</v>
      </c>
      <c r="P125" s="116">
        <v>80</v>
      </c>
      <c r="Q125" s="116">
        <v>0</v>
      </c>
      <c r="R125" s="116">
        <v>0</v>
      </c>
      <c r="S125" s="116">
        <v>0</v>
      </c>
      <c r="T125" s="116"/>
      <c r="U125" s="116"/>
      <c r="V125" s="116"/>
      <c r="W125" s="118"/>
      <c r="X125" s="107"/>
    </row>
    <row r="126" s="58" customFormat="1" ht="20.25" customHeight="1" spans="1:24">
      <c r="A126" s="112">
        <v>746</v>
      </c>
      <c r="B126" s="113" t="s">
        <v>311</v>
      </c>
      <c r="C126" s="114">
        <v>224</v>
      </c>
      <c r="D126" s="114">
        <v>2</v>
      </c>
      <c r="E126" s="114"/>
      <c r="F126" s="44" t="s">
        <v>312</v>
      </c>
      <c r="G126" s="44"/>
      <c r="H126" s="115">
        <f t="shared" si="114"/>
        <v>2436</v>
      </c>
      <c r="I126" s="115">
        <f t="shared" si="115"/>
        <v>0</v>
      </c>
      <c r="J126" s="116">
        <f>SUM(J127)</f>
        <v>0</v>
      </c>
      <c r="K126" s="116">
        <f t="shared" ref="K126:S126" si="116">SUM(K127)</f>
        <v>0</v>
      </c>
      <c r="L126" s="116">
        <f t="shared" si="116"/>
        <v>0</v>
      </c>
      <c r="M126" s="116">
        <f t="shared" si="110"/>
        <v>2436</v>
      </c>
      <c r="N126" s="116">
        <f t="shared" si="116"/>
        <v>0</v>
      </c>
      <c r="O126" s="116">
        <f t="shared" si="116"/>
        <v>0</v>
      </c>
      <c r="P126" s="116">
        <f t="shared" si="116"/>
        <v>2436</v>
      </c>
      <c r="Q126" s="116">
        <f t="shared" si="116"/>
        <v>0</v>
      </c>
      <c r="R126" s="116">
        <f t="shared" si="116"/>
        <v>0</v>
      </c>
      <c r="S126" s="116">
        <f t="shared" si="116"/>
        <v>0</v>
      </c>
      <c r="T126" s="116"/>
      <c r="U126" s="116"/>
      <c r="V126" s="116"/>
      <c r="W126" s="118"/>
      <c r="X126" s="107"/>
    </row>
    <row r="127" s="58" customFormat="1" ht="20.25" customHeight="1" spans="1:24">
      <c r="A127" s="112">
        <v>746</v>
      </c>
      <c r="B127" s="113" t="s">
        <v>313</v>
      </c>
      <c r="C127" s="114">
        <v>224</v>
      </c>
      <c r="D127" s="114">
        <v>2</v>
      </c>
      <c r="E127" s="114">
        <v>4</v>
      </c>
      <c r="F127" s="44" t="s">
        <v>314</v>
      </c>
      <c r="G127" s="44"/>
      <c r="H127" s="115">
        <f t="shared" si="114"/>
        <v>2436</v>
      </c>
      <c r="I127" s="115">
        <f t="shared" si="115"/>
        <v>0</v>
      </c>
      <c r="J127" s="116">
        <v>0</v>
      </c>
      <c r="K127" s="116">
        <v>0</v>
      </c>
      <c r="L127" s="116">
        <v>0</v>
      </c>
      <c r="M127" s="116">
        <f t="shared" si="110"/>
        <v>2436</v>
      </c>
      <c r="N127" s="116">
        <v>0</v>
      </c>
      <c r="O127" s="116">
        <v>0</v>
      </c>
      <c r="P127" s="116">
        <v>2436</v>
      </c>
      <c r="Q127" s="116">
        <v>0</v>
      </c>
      <c r="R127" s="116">
        <v>0</v>
      </c>
      <c r="S127" s="116">
        <v>0</v>
      </c>
      <c r="T127" s="116"/>
      <c r="U127" s="116"/>
      <c r="V127" s="116"/>
      <c r="W127" s="118"/>
      <c r="X127" s="107"/>
    </row>
    <row r="128" s="58" customFormat="1" ht="20.25" customHeight="1" spans="1:24">
      <c r="A128" s="112">
        <v>746</v>
      </c>
      <c r="B128" s="113" t="s">
        <v>315</v>
      </c>
      <c r="C128" s="114" t="s">
        <v>315</v>
      </c>
      <c r="D128" s="114"/>
      <c r="E128" s="114"/>
      <c r="F128" s="44" t="s">
        <v>316</v>
      </c>
      <c r="G128" s="44"/>
      <c r="H128" s="115">
        <f t="shared" si="114"/>
        <v>2027</v>
      </c>
      <c r="I128" s="115">
        <f t="shared" si="115"/>
        <v>0</v>
      </c>
      <c r="J128" s="116">
        <v>0</v>
      </c>
      <c r="K128" s="116">
        <v>0</v>
      </c>
      <c r="L128" s="116">
        <v>0</v>
      </c>
      <c r="M128" s="116">
        <f t="shared" si="110"/>
        <v>2027</v>
      </c>
      <c r="N128" s="116">
        <v>0</v>
      </c>
      <c r="O128" s="116">
        <v>0</v>
      </c>
      <c r="P128" s="116">
        <v>0</v>
      </c>
      <c r="Q128" s="116">
        <v>0</v>
      </c>
      <c r="R128" s="116">
        <v>0</v>
      </c>
      <c r="S128" s="116">
        <v>2027</v>
      </c>
      <c r="T128" s="116"/>
      <c r="U128" s="116"/>
      <c r="V128" s="116"/>
      <c r="W128" s="118"/>
      <c r="X128" s="107"/>
    </row>
    <row r="129" s="58" customFormat="1" ht="20.25" customHeight="1" spans="1:24">
      <c r="A129" s="112">
        <v>746</v>
      </c>
      <c r="B129" s="113" t="s">
        <v>317</v>
      </c>
      <c r="C129" s="114">
        <v>230</v>
      </c>
      <c r="D129" s="114"/>
      <c r="E129" s="114"/>
      <c r="F129" s="44" t="s">
        <v>318</v>
      </c>
      <c r="G129" s="44"/>
      <c r="H129" s="115">
        <f t="shared" si="114"/>
        <v>18500</v>
      </c>
      <c r="I129" s="115">
        <f t="shared" si="115"/>
        <v>0</v>
      </c>
      <c r="J129" s="116">
        <f>SUM(J130)</f>
        <v>0</v>
      </c>
      <c r="K129" s="116">
        <f t="shared" ref="K129:S129" si="117">SUM(K130)</f>
        <v>0</v>
      </c>
      <c r="L129" s="116">
        <f t="shared" si="117"/>
        <v>0</v>
      </c>
      <c r="M129" s="116">
        <f t="shared" si="110"/>
        <v>18500</v>
      </c>
      <c r="N129" s="116">
        <f>SUM(N130)</f>
        <v>0</v>
      </c>
      <c r="O129" s="116">
        <f t="shared" si="117"/>
        <v>0</v>
      </c>
      <c r="P129" s="116">
        <f t="shared" si="117"/>
        <v>0</v>
      </c>
      <c r="Q129" s="116">
        <f t="shared" si="117"/>
        <v>0</v>
      </c>
      <c r="R129" s="116">
        <f t="shared" si="117"/>
        <v>0</v>
      </c>
      <c r="S129" s="116">
        <f t="shared" si="117"/>
        <v>18500</v>
      </c>
      <c r="T129" s="116"/>
      <c r="U129" s="116"/>
      <c r="V129" s="116"/>
      <c r="W129" s="118"/>
      <c r="X129" s="107"/>
    </row>
    <row r="130" s="58" customFormat="1" ht="20.25" customHeight="1" spans="1:24">
      <c r="A130" s="112">
        <v>746</v>
      </c>
      <c r="B130" s="113" t="s">
        <v>319</v>
      </c>
      <c r="C130" s="114">
        <v>230</v>
      </c>
      <c r="D130" s="114">
        <v>6</v>
      </c>
      <c r="E130" s="114"/>
      <c r="F130" s="44" t="s">
        <v>320</v>
      </c>
      <c r="G130" s="44"/>
      <c r="H130" s="115">
        <f t="shared" si="114"/>
        <v>18500</v>
      </c>
      <c r="I130" s="115">
        <f t="shared" si="115"/>
        <v>0</v>
      </c>
      <c r="J130" s="116">
        <f>SUM(J131)</f>
        <v>0</v>
      </c>
      <c r="K130" s="116">
        <f t="shared" ref="K130:S130" si="118">SUM(K131)</f>
        <v>0</v>
      </c>
      <c r="L130" s="116">
        <f t="shared" si="118"/>
        <v>0</v>
      </c>
      <c r="M130" s="116">
        <f t="shared" si="110"/>
        <v>18500</v>
      </c>
      <c r="N130" s="116">
        <f t="shared" si="118"/>
        <v>0</v>
      </c>
      <c r="O130" s="116">
        <f t="shared" si="118"/>
        <v>0</v>
      </c>
      <c r="P130" s="116">
        <f t="shared" si="118"/>
        <v>0</v>
      </c>
      <c r="Q130" s="116">
        <f t="shared" si="118"/>
        <v>0</v>
      </c>
      <c r="R130" s="116">
        <f t="shared" si="118"/>
        <v>0</v>
      </c>
      <c r="S130" s="116">
        <f t="shared" si="118"/>
        <v>18500</v>
      </c>
      <c r="T130" s="116"/>
      <c r="U130" s="116"/>
      <c r="V130" s="116"/>
      <c r="W130" s="118"/>
      <c r="X130" s="107"/>
    </row>
    <row r="131" s="58" customFormat="1" ht="20.25" customHeight="1" spans="1:24">
      <c r="A131" s="112">
        <v>746</v>
      </c>
      <c r="B131" s="113" t="s">
        <v>321</v>
      </c>
      <c r="C131" s="114">
        <v>230</v>
      </c>
      <c r="D131" s="114">
        <v>6</v>
      </c>
      <c r="E131" s="114">
        <v>1</v>
      </c>
      <c r="F131" s="44" t="s">
        <v>322</v>
      </c>
      <c r="G131" s="44"/>
      <c r="H131" s="115">
        <f t="shared" si="114"/>
        <v>18500</v>
      </c>
      <c r="I131" s="115">
        <f t="shared" si="115"/>
        <v>0</v>
      </c>
      <c r="J131" s="116">
        <v>0</v>
      </c>
      <c r="K131" s="116">
        <v>0</v>
      </c>
      <c r="L131" s="116">
        <v>0</v>
      </c>
      <c r="M131" s="116">
        <f t="shared" si="110"/>
        <v>18500</v>
      </c>
      <c r="N131" s="116">
        <v>0</v>
      </c>
      <c r="O131" s="116">
        <v>0</v>
      </c>
      <c r="P131" s="116">
        <v>0</v>
      </c>
      <c r="Q131" s="116">
        <v>0</v>
      </c>
      <c r="R131" s="116">
        <v>0</v>
      </c>
      <c r="S131" s="116">
        <v>18500</v>
      </c>
      <c r="T131" s="116"/>
      <c r="U131" s="116"/>
      <c r="V131" s="116"/>
      <c r="W131" s="118"/>
      <c r="X131" s="107"/>
    </row>
    <row r="132" s="58" customFormat="1" ht="20.25" customHeight="1" spans="1:24">
      <c r="A132" s="112">
        <v>746</v>
      </c>
      <c r="B132" s="113" t="s">
        <v>323</v>
      </c>
      <c r="C132" s="114">
        <v>232</v>
      </c>
      <c r="D132" s="114"/>
      <c r="E132" s="114"/>
      <c r="F132" s="44" t="s">
        <v>324</v>
      </c>
      <c r="G132" s="44"/>
      <c r="H132" s="115">
        <f t="shared" si="114"/>
        <v>10450</v>
      </c>
      <c r="I132" s="115">
        <f t="shared" si="115"/>
        <v>0</v>
      </c>
      <c r="J132" s="116">
        <f>J133</f>
        <v>0</v>
      </c>
      <c r="K132" s="116">
        <f>K133</f>
        <v>0</v>
      </c>
      <c r="L132" s="116">
        <f>L133</f>
        <v>0</v>
      </c>
      <c r="M132" s="116">
        <f>SUM(N132:R132)</f>
        <v>10450</v>
      </c>
      <c r="N132" s="116">
        <f>N133</f>
        <v>0</v>
      </c>
      <c r="O132" s="116">
        <f>O133</f>
        <v>10450</v>
      </c>
      <c r="P132" s="116">
        <f>P133</f>
        <v>0</v>
      </c>
      <c r="Q132" s="116">
        <f>Q133</f>
        <v>0</v>
      </c>
      <c r="R132" s="116">
        <f>R133</f>
        <v>0</v>
      </c>
      <c r="S132" s="116">
        <f>SUM(S133:S133)</f>
        <v>0</v>
      </c>
      <c r="T132" s="116"/>
      <c r="U132" s="116"/>
      <c r="V132" s="116"/>
      <c r="W132" s="118"/>
      <c r="X132" s="107"/>
    </row>
    <row r="133" s="58" customFormat="1" ht="20.25" customHeight="1" spans="1:24">
      <c r="A133" s="112">
        <v>747</v>
      </c>
      <c r="B133" s="113" t="s">
        <v>325</v>
      </c>
      <c r="C133" s="114">
        <v>232</v>
      </c>
      <c r="D133" s="114" t="s">
        <v>326</v>
      </c>
      <c r="E133" s="114" t="s">
        <v>140</v>
      </c>
      <c r="F133" s="44" t="s">
        <v>327</v>
      </c>
      <c r="G133" s="44"/>
      <c r="H133" s="115">
        <f t="shared" si="114"/>
        <v>10450</v>
      </c>
      <c r="I133" s="115">
        <f t="shared" si="115"/>
        <v>0</v>
      </c>
      <c r="J133" s="116">
        <v>0</v>
      </c>
      <c r="K133" s="116">
        <v>0</v>
      </c>
      <c r="L133" s="116">
        <v>0</v>
      </c>
      <c r="M133" s="116">
        <f>SUM(N133:R133)</f>
        <v>10450</v>
      </c>
      <c r="N133" s="116">
        <v>0</v>
      </c>
      <c r="O133" s="116">
        <v>10450</v>
      </c>
      <c r="P133" s="116">
        <v>0</v>
      </c>
      <c r="Q133" s="116">
        <v>0</v>
      </c>
      <c r="R133" s="116">
        <v>0</v>
      </c>
      <c r="S133" s="116">
        <v>0</v>
      </c>
      <c r="T133" s="116"/>
      <c r="U133" s="116"/>
      <c r="V133" s="116"/>
      <c r="W133" s="118"/>
      <c r="X133" s="107"/>
    </row>
  </sheetData>
  <autoFilter ref="A5:X133">
    <extLst/>
  </autoFilter>
  <mergeCells count="15">
    <mergeCell ref="T1:V1"/>
    <mergeCell ref="A2:V2"/>
    <mergeCell ref="A3:F3"/>
    <mergeCell ref="S3:V3"/>
    <mergeCell ref="C4:E4"/>
    <mergeCell ref="I4:L4"/>
    <mergeCell ref="M4:S4"/>
    <mergeCell ref="A4:A5"/>
    <mergeCell ref="B4:B5"/>
    <mergeCell ref="F4:F5"/>
    <mergeCell ref="G4:G5"/>
    <mergeCell ref="H4:H5"/>
    <mergeCell ref="T4:T5"/>
    <mergeCell ref="U4:U5"/>
    <mergeCell ref="V4:V5"/>
  </mergeCells>
  <printOptions horizontalCentered="1"/>
  <pageMargins left="0.708661417322835" right="0.708661417322835" top="0.748031496062992" bottom="0.748031496062992" header="0.31496062992126" footer="0.31496062992126"/>
  <pageSetup paperSize="9" scale="72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3"/>
  <sheetViews>
    <sheetView workbookViewId="0">
      <selection activeCell="A1" sqref="A1:H1"/>
    </sheetView>
  </sheetViews>
  <sheetFormatPr defaultColWidth="9" defaultRowHeight="13.5"/>
  <cols>
    <col min="1" max="1" width="29" customWidth="1"/>
    <col min="2" max="2" width="9" hidden="1" customWidth="1"/>
    <col min="3" max="3" width="13.625" customWidth="1"/>
    <col min="4" max="4" width="27.5" customWidth="1"/>
    <col min="5" max="5" width="9" hidden="1" customWidth="1"/>
    <col min="6" max="8" width="15" customWidth="1"/>
    <col min="9" max="9" width="1.875" customWidth="1"/>
    <col min="10" max="10" width="12.75" customWidth="1"/>
  </cols>
  <sheetData>
    <row r="1" ht="33" customHeight="1" spans="1:9">
      <c r="A1" s="74" t="s">
        <v>328</v>
      </c>
      <c r="B1" s="74"/>
      <c r="C1" s="74"/>
      <c r="D1" s="74"/>
      <c r="E1" s="74"/>
      <c r="F1" s="74"/>
      <c r="G1" s="74"/>
      <c r="H1" s="74"/>
      <c r="I1" s="33"/>
    </row>
    <row r="2" ht="18" customHeight="1" spans="1:9">
      <c r="A2" s="96" t="s">
        <v>2</v>
      </c>
      <c r="B2" s="96"/>
      <c r="C2" s="96"/>
      <c r="D2" s="96"/>
      <c r="E2" s="96"/>
      <c r="F2" s="96"/>
      <c r="G2" s="96"/>
      <c r="H2" s="54" t="s">
        <v>46</v>
      </c>
      <c r="I2" s="33"/>
    </row>
    <row r="3" ht="18" customHeight="1" spans="1:9">
      <c r="A3" s="97" t="s">
        <v>329</v>
      </c>
      <c r="B3" s="98"/>
      <c r="C3" s="99"/>
      <c r="D3" s="97" t="s">
        <v>330</v>
      </c>
      <c r="E3" s="98"/>
      <c r="F3" s="98"/>
      <c r="G3" s="98"/>
      <c r="H3" s="99"/>
      <c r="I3" s="104"/>
    </row>
    <row r="4" ht="18" customHeight="1" spans="1:9">
      <c r="A4" s="34" t="s">
        <v>331</v>
      </c>
      <c r="B4" s="34"/>
      <c r="C4" s="86" t="s">
        <v>7</v>
      </c>
      <c r="D4" s="86" t="s">
        <v>331</v>
      </c>
      <c r="E4" s="34"/>
      <c r="F4" s="86" t="s">
        <v>50</v>
      </c>
      <c r="G4" s="86" t="s">
        <v>332</v>
      </c>
      <c r="H4" s="86" t="s">
        <v>333</v>
      </c>
      <c r="I4" s="104"/>
    </row>
    <row r="5" ht="15" customHeight="1" spans="1:9">
      <c r="A5" s="34" t="s">
        <v>334</v>
      </c>
      <c r="B5" s="34"/>
      <c r="C5" s="100">
        <f>C6+C7+C17</f>
        <v>265611</v>
      </c>
      <c r="D5" s="101" t="s">
        <v>335</v>
      </c>
      <c r="E5" s="101">
        <v>201</v>
      </c>
      <c r="F5" s="100">
        <f>SUM(G5:H5)</f>
        <v>11841</v>
      </c>
      <c r="G5" s="100">
        <f>'03支出总表(项目)'!H7</f>
        <v>11841</v>
      </c>
      <c r="H5" s="100">
        <v>0</v>
      </c>
      <c r="I5" s="104"/>
    </row>
    <row r="6" customHeight="1" spans="1:9">
      <c r="A6" s="34" t="s">
        <v>336</v>
      </c>
      <c r="B6" s="34">
        <v>1</v>
      </c>
      <c r="C6" s="100">
        <v>1349.78</v>
      </c>
      <c r="D6" s="101" t="s">
        <v>337</v>
      </c>
      <c r="E6" s="101">
        <v>203</v>
      </c>
      <c r="F6" s="100">
        <f t="shared" ref="F6:F32" si="0">SUM(G6:H6)</f>
        <v>0</v>
      </c>
      <c r="G6" s="100">
        <v>0</v>
      </c>
      <c r="H6" s="100">
        <v>0</v>
      </c>
      <c r="I6" s="104"/>
    </row>
    <row r="7" ht="24" customHeight="1" spans="1:9">
      <c r="A7" s="34" t="s">
        <v>338</v>
      </c>
      <c r="B7" s="34">
        <v>2</v>
      </c>
      <c r="C7" s="100">
        <v>350</v>
      </c>
      <c r="D7" s="101" t="s">
        <v>339</v>
      </c>
      <c r="E7" s="101">
        <v>204</v>
      </c>
      <c r="F7" s="100">
        <f t="shared" si="0"/>
        <v>1730</v>
      </c>
      <c r="G7" s="100">
        <f>'03支出总表(项目)'!H43</f>
        <v>1730</v>
      </c>
      <c r="H7" s="100">
        <v>0</v>
      </c>
      <c r="I7" s="104"/>
    </row>
    <row r="8" customHeight="1" spans="1:9">
      <c r="A8" s="34" t="s">
        <v>340</v>
      </c>
      <c r="B8" s="34">
        <v>90101</v>
      </c>
      <c r="C8" s="100">
        <v>350</v>
      </c>
      <c r="D8" s="101" t="s">
        <v>341</v>
      </c>
      <c r="E8" s="101">
        <v>205</v>
      </c>
      <c r="F8" s="100">
        <f t="shared" si="0"/>
        <v>3931</v>
      </c>
      <c r="G8" s="100">
        <f>'03支出总表(项目)'!H54</f>
        <v>3931</v>
      </c>
      <c r="H8" s="100">
        <v>0</v>
      </c>
      <c r="I8" s="104"/>
    </row>
    <row r="9" customHeight="1" spans="1:9">
      <c r="A9" s="34" t="s">
        <v>342</v>
      </c>
      <c r="B9" s="34">
        <v>90102</v>
      </c>
      <c r="C9" s="100">
        <v>0</v>
      </c>
      <c r="D9" s="101" t="s">
        <v>343</v>
      </c>
      <c r="E9" s="101">
        <v>206</v>
      </c>
      <c r="F9" s="100">
        <f t="shared" si="0"/>
        <v>9026</v>
      </c>
      <c r="G9" s="100">
        <f>'03支出总表(项目)'!H58</f>
        <v>9026</v>
      </c>
      <c r="H9" s="100">
        <v>0</v>
      </c>
      <c r="I9" s="104"/>
    </row>
    <row r="10" customHeight="1" spans="1:9">
      <c r="A10" s="34" t="s">
        <v>344</v>
      </c>
      <c r="B10" s="34">
        <v>90103</v>
      </c>
      <c r="C10" s="100">
        <v>0</v>
      </c>
      <c r="D10" s="101" t="s">
        <v>345</v>
      </c>
      <c r="E10" s="101">
        <v>207</v>
      </c>
      <c r="F10" s="100">
        <f t="shared" si="0"/>
        <v>0</v>
      </c>
      <c r="G10" s="100">
        <v>0</v>
      </c>
      <c r="H10" s="100">
        <v>0</v>
      </c>
      <c r="I10" s="104"/>
    </row>
    <row r="11" customHeight="1" spans="1:9">
      <c r="A11" s="34" t="s">
        <v>346</v>
      </c>
      <c r="B11" s="34">
        <v>90104</v>
      </c>
      <c r="C11" s="100">
        <v>0</v>
      </c>
      <c r="D11" s="101" t="s">
        <v>347</v>
      </c>
      <c r="E11" s="101">
        <v>208</v>
      </c>
      <c r="F11" s="100">
        <f t="shared" si="0"/>
        <v>2273</v>
      </c>
      <c r="G11" s="100">
        <f>'03支出总表(项目)'!H64</f>
        <v>2273</v>
      </c>
      <c r="H11" s="100">
        <v>0</v>
      </c>
      <c r="I11" s="104"/>
    </row>
    <row r="12" ht="25.5" customHeight="1" spans="1:9">
      <c r="A12" s="34" t="s">
        <v>348</v>
      </c>
      <c r="B12" s="34">
        <v>90105</v>
      </c>
      <c r="C12" s="100">
        <v>0</v>
      </c>
      <c r="D12" s="101" t="s">
        <v>349</v>
      </c>
      <c r="E12" s="101">
        <v>209</v>
      </c>
      <c r="F12" s="100">
        <f t="shared" si="0"/>
        <v>0</v>
      </c>
      <c r="G12" s="100">
        <v>0</v>
      </c>
      <c r="H12" s="100">
        <v>0</v>
      </c>
      <c r="I12" s="104"/>
    </row>
    <row r="13" customHeight="1" spans="1:9">
      <c r="A13" s="34" t="s">
        <v>350</v>
      </c>
      <c r="B13" s="34">
        <v>90106</v>
      </c>
      <c r="C13" s="100">
        <v>0</v>
      </c>
      <c r="D13" s="101" t="s">
        <v>351</v>
      </c>
      <c r="E13" s="101">
        <v>210</v>
      </c>
      <c r="F13" s="100">
        <f t="shared" si="0"/>
        <v>0</v>
      </c>
      <c r="G13" s="100">
        <v>0</v>
      </c>
      <c r="H13" s="100">
        <v>0</v>
      </c>
      <c r="I13" s="104"/>
    </row>
    <row r="14" customHeight="1" spans="1:9">
      <c r="A14" s="34"/>
      <c r="B14" s="34">
        <v>4</v>
      </c>
      <c r="C14" s="100"/>
      <c r="D14" s="101" t="s">
        <v>352</v>
      </c>
      <c r="E14" s="101">
        <v>211</v>
      </c>
      <c r="F14" s="100">
        <f t="shared" si="0"/>
        <v>1281</v>
      </c>
      <c r="G14" s="100">
        <f>'03支出总表(项目)'!H75</f>
        <v>1281</v>
      </c>
      <c r="H14" s="100">
        <v>0</v>
      </c>
      <c r="I14" s="104"/>
    </row>
    <row r="15" customHeight="1" spans="1:10">
      <c r="A15" s="34" t="s">
        <v>353</v>
      </c>
      <c r="B15" s="34">
        <v>5</v>
      </c>
      <c r="C15" s="100">
        <v>0</v>
      </c>
      <c r="D15" s="101" t="s">
        <v>354</v>
      </c>
      <c r="E15" s="101">
        <v>212</v>
      </c>
      <c r="F15" s="100">
        <f t="shared" si="0"/>
        <v>235237</v>
      </c>
      <c r="G15" s="100">
        <v>108550</v>
      </c>
      <c r="H15" s="100">
        <v>126687</v>
      </c>
      <c r="I15" s="104"/>
      <c r="J15" s="84"/>
    </row>
    <row r="16" ht="14.25" customHeight="1" spans="1:9">
      <c r="A16" s="102" t="s">
        <v>355</v>
      </c>
      <c r="B16" s="102">
        <v>7</v>
      </c>
      <c r="C16" s="100">
        <v>0</v>
      </c>
      <c r="D16" s="101" t="s">
        <v>356</v>
      </c>
      <c r="E16" s="101">
        <v>213</v>
      </c>
      <c r="F16" s="100">
        <f t="shared" si="0"/>
        <v>78</v>
      </c>
      <c r="G16" s="100">
        <f>'03支出总表(项目)'!H103</f>
        <v>78</v>
      </c>
      <c r="H16" s="100">
        <v>0</v>
      </c>
      <c r="I16" s="104"/>
    </row>
    <row r="17" customHeight="1" spans="1:9">
      <c r="A17" s="34" t="s">
        <v>357</v>
      </c>
      <c r="B17" s="34"/>
      <c r="C17" s="100">
        <v>263911.22</v>
      </c>
      <c r="D17" s="101" t="s">
        <v>358</v>
      </c>
      <c r="E17" s="101">
        <v>214</v>
      </c>
      <c r="F17" s="100">
        <f t="shared" si="0"/>
        <v>657</v>
      </c>
      <c r="G17" s="100">
        <f>'03支出总表(项目)'!H109</f>
        <v>657</v>
      </c>
      <c r="H17" s="100">
        <v>0</v>
      </c>
      <c r="I17" s="104"/>
    </row>
    <row r="18" customHeight="1" spans="1:9">
      <c r="A18" s="34"/>
      <c r="B18" s="34"/>
      <c r="C18" s="100"/>
      <c r="D18" s="101" t="s">
        <v>359</v>
      </c>
      <c r="E18" s="101">
        <v>215</v>
      </c>
      <c r="F18" s="100">
        <f t="shared" si="0"/>
        <v>89200</v>
      </c>
      <c r="G18" s="100">
        <f>'03支出总表(项目)'!H113</f>
        <v>89200</v>
      </c>
      <c r="H18" s="100">
        <v>0</v>
      </c>
      <c r="I18" s="104"/>
    </row>
    <row r="19" customHeight="1" spans="1:9">
      <c r="A19" s="102" t="s">
        <v>360</v>
      </c>
      <c r="B19" s="102">
        <v>3</v>
      </c>
      <c r="C19" s="100">
        <v>126687</v>
      </c>
      <c r="D19" s="101" t="s">
        <v>361</v>
      </c>
      <c r="E19" s="101">
        <v>216</v>
      </c>
      <c r="F19" s="100">
        <f t="shared" si="0"/>
        <v>0</v>
      </c>
      <c r="G19" s="100">
        <v>0</v>
      </c>
      <c r="H19" s="100">
        <v>0</v>
      </c>
      <c r="I19" s="104"/>
    </row>
    <row r="20" customHeight="1" spans="1:9">
      <c r="A20" s="34"/>
      <c r="B20" s="34"/>
      <c r="C20" s="100"/>
      <c r="D20" s="101" t="s">
        <v>362</v>
      </c>
      <c r="E20" s="101">
        <v>217</v>
      </c>
      <c r="F20" s="100">
        <f t="shared" si="0"/>
        <v>0</v>
      </c>
      <c r="G20" s="100">
        <v>0</v>
      </c>
      <c r="H20" s="100">
        <v>0</v>
      </c>
      <c r="I20" s="104"/>
    </row>
    <row r="21" customHeight="1" spans="1:9">
      <c r="A21" s="34"/>
      <c r="B21" s="34"/>
      <c r="C21" s="100"/>
      <c r="D21" s="101" t="s">
        <v>363</v>
      </c>
      <c r="E21" s="101">
        <v>219</v>
      </c>
      <c r="F21" s="100">
        <f t="shared" si="0"/>
        <v>0</v>
      </c>
      <c r="G21" s="100">
        <v>0</v>
      </c>
      <c r="H21" s="100">
        <v>0</v>
      </c>
      <c r="I21" s="104"/>
    </row>
    <row r="22" customHeight="1" spans="1:9">
      <c r="A22" s="34"/>
      <c r="B22" s="34"/>
      <c r="C22" s="100"/>
      <c r="D22" s="101" t="s">
        <v>364</v>
      </c>
      <c r="E22" s="101">
        <v>220</v>
      </c>
      <c r="F22" s="100">
        <f t="shared" si="0"/>
        <v>3268</v>
      </c>
      <c r="G22" s="100">
        <f>'03支出总表(项目)'!H117</f>
        <v>3268</v>
      </c>
      <c r="H22" s="100">
        <v>0</v>
      </c>
      <c r="I22" s="104"/>
    </row>
    <row r="23" customHeight="1" spans="1:9">
      <c r="A23" s="34"/>
      <c r="B23" s="34"/>
      <c r="C23" s="100"/>
      <c r="D23" s="101" t="s">
        <v>365</v>
      </c>
      <c r="E23" s="101">
        <v>221</v>
      </c>
      <c r="F23" s="100">
        <f t="shared" si="0"/>
        <v>0</v>
      </c>
      <c r="G23" s="100">
        <v>0</v>
      </c>
      <c r="H23" s="100">
        <v>0</v>
      </c>
      <c r="I23" s="104"/>
    </row>
    <row r="24" customHeight="1" spans="1:9">
      <c r="A24" s="34"/>
      <c r="B24" s="34"/>
      <c r="C24" s="100"/>
      <c r="D24" s="101" t="s">
        <v>366</v>
      </c>
      <c r="E24" s="101">
        <v>222</v>
      </c>
      <c r="F24" s="100">
        <f t="shared" si="0"/>
        <v>0</v>
      </c>
      <c r="G24" s="100">
        <v>0</v>
      </c>
      <c r="H24" s="100">
        <v>0</v>
      </c>
      <c r="I24" s="104"/>
    </row>
    <row r="25" customHeight="1" spans="1:9">
      <c r="A25" s="34"/>
      <c r="B25" s="34"/>
      <c r="C25" s="100"/>
      <c r="D25" s="101" t="s">
        <v>367</v>
      </c>
      <c r="E25" s="101">
        <v>224</v>
      </c>
      <c r="F25" s="100">
        <f t="shared" si="0"/>
        <v>2799</v>
      </c>
      <c r="G25" s="100">
        <f>'03支出总表(项目)'!H122</f>
        <v>2799</v>
      </c>
      <c r="H25" s="100">
        <v>0</v>
      </c>
      <c r="I25" s="104"/>
    </row>
    <row r="26" customHeight="1" spans="1:9">
      <c r="A26" s="34"/>
      <c r="B26" s="34"/>
      <c r="C26" s="100"/>
      <c r="D26" s="101" t="s">
        <v>368</v>
      </c>
      <c r="E26" s="101">
        <v>227</v>
      </c>
      <c r="F26" s="100">
        <f t="shared" si="0"/>
        <v>2027</v>
      </c>
      <c r="G26" s="100">
        <f>'03支出总表(项目)'!H128</f>
        <v>2027</v>
      </c>
      <c r="H26" s="100">
        <v>0</v>
      </c>
      <c r="I26" s="104"/>
    </row>
    <row r="27" customHeight="1" spans="1:9">
      <c r="A27" s="34"/>
      <c r="B27" s="34"/>
      <c r="C27" s="100"/>
      <c r="D27" s="101" t="s">
        <v>369</v>
      </c>
      <c r="E27" s="101">
        <v>229</v>
      </c>
      <c r="F27" s="100">
        <f t="shared" si="0"/>
        <v>0</v>
      </c>
      <c r="G27" s="100">
        <v>0</v>
      </c>
      <c r="H27" s="100">
        <v>0</v>
      </c>
      <c r="I27" s="104"/>
    </row>
    <row r="28" customHeight="1" spans="1:9">
      <c r="A28" s="34"/>
      <c r="B28" s="34"/>
      <c r="C28" s="100"/>
      <c r="D28" s="101" t="s">
        <v>370</v>
      </c>
      <c r="E28" s="101">
        <v>230</v>
      </c>
      <c r="F28" s="100">
        <f t="shared" si="0"/>
        <v>18500</v>
      </c>
      <c r="G28" s="100">
        <f>'03支出总表(项目)'!H129</f>
        <v>18500</v>
      </c>
      <c r="H28" s="100">
        <v>0</v>
      </c>
      <c r="I28" s="104"/>
    </row>
    <row r="29" customHeight="1" spans="1:9">
      <c r="A29" s="34"/>
      <c r="B29" s="34"/>
      <c r="C29" s="100"/>
      <c r="D29" s="101" t="s">
        <v>371</v>
      </c>
      <c r="E29" s="101">
        <v>231</v>
      </c>
      <c r="F29" s="100">
        <f t="shared" si="0"/>
        <v>0</v>
      </c>
      <c r="G29" s="100">
        <v>0</v>
      </c>
      <c r="H29" s="100">
        <v>0</v>
      </c>
      <c r="I29" s="104"/>
    </row>
    <row r="30" customHeight="1" spans="1:9">
      <c r="A30" s="34"/>
      <c r="B30" s="34"/>
      <c r="C30" s="100"/>
      <c r="D30" s="101" t="s">
        <v>372</v>
      </c>
      <c r="E30" s="101">
        <v>232</v>
      </c>
      <c r="F30" s="100">
        <f t="shared" si="0"/>
        <v>10450</v>
      </c>
      <c r="G30" s="100">
        <f>'03支出总表(项目)'!H132</f>
        <v>10450</v>
      </c>
      <c r="H30" s="100">
        <v>0</v>
      </c>
      <c r="I30" s="104"/>
    </row>
    <row r="31" customHeight="1" spans="1:9">
      <c r="A31" s="34"/>
      <c r="B31" s="34"/>
      <c r="C31" s="100"/>
      <c r="D31" s="101" t="s">
        <v>373</v>
      </c>
      <c r="E31" s="101">
        <v>233</v>
      </c>
      <c r="F31" s="100">
        <f t="shared" si="0"/>
        <v>0</v>
      </c>
      <c r="G31" s="100">
        <v>0</v>
      </c>
      <c r="H31" s="100">
        <v>0</v>
      </c>
      <c r="I31" s="104"/>
    </row>
    <row r="32" customHeight="1" spans="1:9">
      <c r="A32" s="86" t="s">
        <v>374</v>
      </c>
      <c r="B32" s="34"/>
      <c r="C32" s="100">
        <f>C5+C19</f>
        <v>392298</v>
      </c>
      <c r="D32" s="103" t="s">
        <v>375</v>
      </c>
      <c r="E32" s="101"/>
      <c r="F32" s="100">
        <f t="shared" si="0"/>
        <v>392298</v>
      </c>
      <c r="G32" s="100">
        <f>SUM(G5:G31)</f>
        <v>265611</v>
      </c>
      <c r="H32" s="100">
        <f>SUM(H5:H31)</f>
        <v>126687</v>
      </c>
      <c r="I32" s="104"/>
    </row>
    <row r="33" ht="11.25" customHeight="1" spans="1:9">
      <c r="A33" s="94"/>
      <c r="B33" s="94"/>
      <c r="C33" s="94"/>
      <c r="D33" s="94"/>
      <c r="E33" s="94"/>
      <c r="F33" s="94"/>
      <c r="G33" s="94"/>
      <c r="H33" s="94"/>
      <c r="I33" s="33"/>
    </row>
  </sheetData>
  <mergeCells count="4">
    <mergeCell ref="A1:H1"/>
    <mergeCell ref="A2:G2"/>
    <mergeCell ref="A3:C3"/>
    <mergeCell ref="D3:H3"/>
  </mergeCells>
  <pageMargins left="0.7" right="0.7" top="0.75" bottom="0.75" header="0.3" footer="0.3"/>
  <pageSetup paperSize="9" scale="76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4"/>
  <sheetViews>
    <sheetView topLeftCell="D1" workbookViewId="0">
      <selection activeCell="I8" sqref="I8"/>
    </sheetView>
  </sheetViews>
  <sheetFormatPr defaultColWidth="9" defaultRowHeight="13.5"/>
  <cols>
    <col min="1" max="3" width="9" hidden="1" customWidth="1"/>
    <col min="4" max="4" width="4.75" style="32" customWidth="1"/>
    <col min="5" max="5" width="5.125" style="32" customWidth="1"/>
    <col min="6" max="6" width="4" style="32" customWidth="1"/>
    <col min="7" max="7" width="27.25" customWidth="1"/>
    <col min="8" max="8" width="9" hidden="1" customWidth="1"/>
    <col min="9" max="11" width="15.625" style="84" customWidth="1"/>
    <col min="12" max="12" width="1.875" style="84" customWidth="1"/>
    <col min="13" max="13" width="9" style="84"/>
  </cols>
  <sheetData>
    <row r="1" ht="45" customHeight="1" spans="1:12">
      <c r="A1" s="85"/>
      <c r="B1" s="86"/>
      <c r="C1" s="86"/>
      <c r="D1" s="87" t="s">
        <v>376</v>
      </c>
      <c r="E1" s="87"/>
      <c r="F1" s="87"/>
      <c r="G1" s="88"/>
      <c r="H1" s="88"/>
      <c r="I1" s="88"/>
      <c r="J1" s="88"/>
      <c r="K1" s="88"/>
      <c r="L1" s="33"/>
    </row>
    <row r="2" ht="18" customHeight="1" spans="1:12">
      <c r="A2" s="89" t="s">
        <v>2</v>
      </c>
      <c r="B2" s="89"/>
      <c r="C2" s="89"/>
      <c r="D2" s="89"/>
      <c r="E2" s="89"/>
      <c r="F2" s="89"/>
      <c r="G2" s="89"/>
      <c r="H2" s="89"/>
      <c r="I2" s="33"/>
      <c r="J2" s="54" t="s">
        <v>377</v>
      </c>
      <c r="K2" s="54"/>
      <c r="L2" s="33"/>
    </row>
    <row r="3" ht="18" customHeight="1" spans="1:12">
      <c r="A3" s="34"/>
      <c r="B3" s="34"/>
      <c r="C3" s="34"/>
      <c r="D3" s="39" t="s">
        <v>69</v>
      </c>
      <c r="E3" s="39"/>
      <c r="F3" s="39"/>
      <c r="G3" s="90" t="s">
        <v>378</v>
      </c>
      <c r="H3" s="40" t="s">
        <v>49</v>
      </c>
      <c r="I3" s="40" t="s">
        <v>379</v>
      </c>
      <c r="J3" s="40" t="s">
        <v>73</v>
      </c>
      <c r="K3" s="40" t="s">
        <v>74</v>
      </c>
      <c r="L3" s="38"/>
    </row>
    <row r="4" ht="18" customHeight="1" spans="1:12">
      <c r="A4" s="34"/>
      <c r="B4" s="34"/>
      <c r="C4" s="34"/>
      <c r="D4" s="39" t="s">
        <v>78</v>
      </c>
      <c r="E4" s="39" t="s">
        <v>79</v>
      </c>
      <c r="F4" s="39" t="s">
        <v>80</v>
      </c>
      <c r="G4" s="91"/>
      <c r="H4" s="40"/>
      <c r="I4" s="40"/>
      <c r="J4" s="40"/>
      <c r="K4" s="40"/>
      <c r="L4" s="38"/>
    </row>
    <row r="5" ht="18" customHeight="1" spans="1:12">
      <c r="A5" s="34"/>
      <c r="B5" s="34"/>
      <c r="C5" s="34"/>
      <c r="D5" s="39"/>
      <c r="E5" s="39"/>
      <c r="F5" s="39"/>
      <c r="G5" s="91"/>
      <c r="H5" s="40"/>
      <c r="I5" s="95">
        <f>J5+K5</f>
        <v>265611</v>
      </c>
      <c r="J5" s="95">
        <v>12380</v>
      </c>
      <c r="K5" s="95">
        <v>253231</v>
      </c>
      <c r="L5" s="38"/>
    </row>
    <row r="6" ht="18" customHeight="1" spans="1:12">
      <c r="A6" s="34"/>
      <c r="B6" s="34"/>
      <c r="C6" s="34"/>
      <c r="D6" s="92">
        <v>201</v>
      </c>
      <c r="E6" s="39"/>
      <c r="F6" s="39"/>
      <c r="G6" s="93" t="s">
        <v>92</v>
      </c>
      <c r="H6" s="40"/>
      <c r="I6" s="95">
        <v>11841</v>
      </c>
      <c r="J6" s="95">
        <v>6616</v>
      </c>
      <c r="K6" s="95">
        <v>5225</v>
      </c>
      <c r="L6" s="38"/>
    </row>
    <row r="7" ht="18" customHeight="1" spans="1:12">
      <c r="A7" s="34"/>
      <c r="B7" s="34"/>
      <c r="C7" s="34"/>
      <c r="D7" s="92">
        <v>201</v>
      </c>
      <c r="E7" s="92">
        <v>3</v>
      </c>
      <c r="F7" s="92"/>
      <c r="G7" s="93" t="s">
        <v>94</v>
      </c>
      <c r="H7" s="93"/>
      <c r="I7" s="95">
        <v>3609</v>
      </c>
      <c r="J7" s="95">
        <v>1900</v>
      </c>
      <c r="K7" s="95">
        <v>1709</v>
      </c>
      <c r="L7" s="38"/>
    </row>
    <row r="8" ht="18" customHeight="1" spans="1:12">
      <c r="A8" s="34"/>
      <c r="B8" s="34"/>
      <c r="C8" s="34"/>
      <c r="D8" s="92">
        <v>201</v>
      </c>
      <c r="E8" s="92">
        <v>3</v>
      </c>
      <c r="F8" s="92">
        <v>1</v>
      </c>
      <c r="G8" s="93" t="s">
        <v>96</v>
      </c>
      <c r="H8" s="93"/>
      <c r="I8" s="95">
        <v>1900</v>
      </c>
      <c r="J8" s="95">
        <v>1900</v>
      </c>
      <c r="K8" s="95">
        <v>0</v>
      </c>
      <c r="L8" s="38"/>
    </row>
    <row r="9" ht="18" customHeight="1" spans="1:12">
      <c r="A9" s="34"/>
      <c r="B9" s="34"/>
      <c r="C9" s="34"/>
      <c r="D9" s="92">
        <v>201</v>
      </c>
      <c r="E9" s="92">
        <v>3</v>
      </c>
      <c r="F9" s="92">
        <v>2</v>
      </c>
      <c r="G9" s="93" t="s">
        <v>98</v>
      </c>
      <c r="H9" s="93"/>
      <c r="I9" s="95">
        <v>487</v>
      </c>
      <c r="J9" s="95">
        <v>0</v>
      </c>
      <c r="K9" s="95">
        <v>487</v>
      </c>
      <c r="L9" s="38"/>
    </row>
    <row r="10" ht="18" customHeight="1" spans="1:12">
      <c r="A10" s="34"/>
      <c r="B10" s="34"/>
      <c r="C10" s="34"/>
      <c r="D10" s="92">
        <v>201</v>
      </c>
      <c r="E10" s="92">
        <v>3</v>
      </c>
      <c r="F10" s="92">
        <v>3</v>
      </c>
      <c r="G10" s="93" t="s">
        <v>100</v>
      </c>
      <c r="H10" s="93"/>
      <c r="I10" s="95">
        <v>980</v>
      </c>
      <c r="J10" s="95">
        <v>0</v>
      </c>
      <c r="K10" s="95">
        <v>980</v>
      </c>
      <c r="L10" s="38"/>
    </row>
    <row r="11" ht="18" customHeight="1" spans="1:12">
      <c r="A11" s="34"/>
      <c r="B11" s="34"/>
      <c r="C11" s="34"/>
      <c r="D11" s="92">
        <v>201</v>
      </c>
      <c r="E11" s="92">
        <v>3</v>
      </c>
      <c r="F11" s="92">
        <v>6</v>
      </c>
      <c r="G11" s="93" t="s">
        <v>102</v>
      </c>
      <c r="H11" s="93"/>
      <c r="I11" s="95">
        <v>242</v>
      </c>
      <c r="J11" s="95">
        <v>0</v>
      </c>
      <c r="K11" s="95">
        <v>242</v>
      </c>
      <c r="L11" s="38"/>
    </row>
    <row r="12" ht="18" customHeight="1" spans="1:12">
      <c r="A12" s="34"/>
      <c r="B12" s="34"/>
      <c r="C12" s="34"/>
      <c r="D12" s="92">
        <v>201</v>
      </c>
      <c r="E12" s="92">
        <v>4</v>
      </c>
      <c r="F12" s="92"/>
      <c r="G12" s="93" t="s">
        <v>104</v>
      </c>
      <c r="H12" s="93"/>
      <c r="I12" s="95">
        <v>2558</v>
      </c>
      <c r="J12" s="95">
        <v>1542</v>
      </c>
      <c r="K12" s="95">
        <v>1016</v>
      </c>
      <c r="L12" s="38"/>
    </row>
    <row r="13" ht="18" customHeight="1" spans="1:12">
      <c r="A13" s="34"/>
      <c r="B13" s="34"/>
      <c r="C13" s="34"/>
      <c r="D13" s="92">
        <v>201</v>
      </c>
      <c r="E13" s="92">
        <v>4</v>
      </c>
      <c r="F13" s="92">
        <v>1</v>
      </c>
      <c r="G13" s="93" t="s">
        <v>96</v>
      </c>
      <c r="H13" s="93"/>
      <c r="I13" s="95">
        <v>1542</v>
      </c>
      <c r="J13" s="95">
        <v>1542</v>
      </c>
      <c r="K13" s="95">
        <v>0</v>
      </c>
      <c r="L13" s="38"/>
    </row>
    <row r="14" ht="18" customHeight="1" spans="1:12">
      <c r="A14" s="34"/>
      <c r="B14" s="34"/>
      <c r="C14" s="34"/>
      <c r="D14" s="92">
        <v>201</v>
      </c>
      <c r="E14" s="92">
        <v>4</v>
      </c>
      <c r="F14" s="92">
        <v>2</v>
      </c>
      <c r="G14" s="93" t="s">
        <v>98</v>
      </c>
      <c r="H14" s="93"/>
      <c r="I14" s="95">
        <v>1016</v>
      </c>
      <c r="J14" s="95">
        <v>0</v>
      </c>
      <c r="K14" s="95">
        <v>1016</v>
      </c>
      <c r="L14" s="38"/>
    </row>
    <row r="15" ht="18" customHeight="1" spans="1:12">
      <c r="A15" s="34"/>
      <c r="B15" s="34"/>
      <c r="C15" s="34"/>
      <c r="D15" s="92">
        <v>201</v>
      </c>
      <c r="E15" s="92">
        <v>5</v>
      </c>
      <c r="F15" s="92"/>
      <c r="G15" s="93" t="s">
        <v>108</v>
      </c>
      <c r="H15" s="93"/>
      <c r="I15" s="95">
        <v>100</v>
      </c>
      <c r="J15" s="95">
        <v>0</v>
      </c>
      <c r="K15" s="95">
        <v>100</v>
      </c>
      <c r="L15" s="38"/>
    </row>
    <row r="16" ht="18" customHeight="1" spans="1:12">
      <c r="A16" s="34"/>
      <c r="B16" s="34"/>
      <c r="C16" s="34"/>
      <c r="D16" s="92">
        <v>201</v>
      </c>
      <c r="E16" s="92">
        <v>5</v>
      </c>
      <c r="F16" s="92">
        <v>5</v>
      </c>
      <c r="G16" s="93" t="s">
        <v>110</v>
      </c>
      <c r="H16" s="93"/>
      <c r="I16" s="95">
        <v>100</v>
      </c>
      <c r="J16" s="95">
        <v>0</v>
      </c>
      <c r="K16" s="95">
        <v>100</v>
      </c>
      <c r="L16" s="38"/>
    </row>
    <row r="17" ht="18" customHeight="1" spans="1:12">
      <c r="A17" s="34"/>
      <c r="B17" s="34"/>
      <c r="C17" s="34"/>
      <c r="D17" s="92">
        <v>201</v>
      </c>
      <c r="E17" s="92">
        <v>6</v>
      </c>
      <c r="F17" s="92"/>
      <c r="G17" s="93" t="s">
        <v>112</v>
      </c>
      <c r="H17" s="93"/>
      <c r="I17" s="95">
        <v>1279</v>
      </c>
      <c r="J17" s="95">
        <v>961</v>
      </c>
      <c r="K17" s="95">
        <v>318</v>
      </c>
      <c r="L17" s="38"/>
    </row>
    <row r="18" ht="18" customHeight="1" spans="1:12">
      <c r="A18" s="34"/>
      <c r="B18" s="34"/>
      <c r="C18" s="34"/>
      <c r="D18" s="92">
        <v>201</v>
      </c>
      <c r="E18" s="92">
        <v>6</v>
      </c>
      <c r="F18" s="92">
        <v>1</v>
      </c>
      <c r="G18" s="93" t="s">
        <v>96</v>
      </c>
      <c r="H18" s="93"/>
      <c r="I18" s="95">
        <v>961</v>
      </c>
      <c r="J18" s="95">
        <v>961</v>
      </c>
      <c r="K18" s="95">
        <v>0</v>
      </c>
      <c r="L18" s="38"/>
    </row>
    <row r="19" ht="18" customHeight="1" spans="1:12">
      <c r="A19" s="34"/>
      <c r="B19" s="34"/>
      <c r="C19" s="34"/>
      <c r="D19" s="92">
        <v>201</v>
      </c>
      <c r="E19" s="92">
        <v>6</v>
      </c>
      <c r="F19" s="92">
        <v>2</v>
      </c>
      <c r="G19" s="93" t="s">
        <v>98</v>
      </c>
      <c r="H19" s="93"/>
      <c r="I19" s="95">
        <v>88</v>
      </c>
      <c r="J19" s="95">
        <v>0</v>
      </c>
      <c r="K19" s="95">
        <v>88</v>
      </c>
      <c r="L19" s="38"/>
    </row>
    <row r="20" ht="18" customHeight="1" spans="1:12">
      <c r="A20" s="34"/>
      <c r="B20" s="34"/>
      <c r="C20" s="34"/>
      <c r="D20" s="92">
        <v>201</v>
      </c>
      <c r="E20" s="92">
        <v>6</v>
      </c>
      <c r="F20" s="92">
        <v>7</v>
      </c>
      <c r="G20" s="93" t="s">
        <v>116</v>
      </c>
      <c r="H20" s="93"/>
      <c r="I20" s="95">
        <v>10</v>
      </c>
      <c r="J20" s="95">
        <v>0</v>
      </c>
      <c r="K20" s="95">
        <v>10</v>
      </c>
      <c r="L20" s="38"/>
    </row>
    <row r="21" ht="18" customHeight="1" spans="1:12">
      <c r="A21" s="34"/>
      <c r="B21" s="34"/>
      <c r="C21" s="34"/>
      <c r="D21" s="92">
        <v>201</v>
      </c>
      <c r="E21" s="92">
        <v>6</v>
      </c>
      <c r="F21" s="92">
        <v>8</v>
      </c>
      <c r="G21" s="93" t="s">
        <v>118</v>
      </c>
      <c r="H21" s="93"/>
      <c r="I21" s="95">
        <v>220</v>
      </c>
      <c r="J21" s="95">
        <v>0</v>
      </c>
      <c r="K21" s="95">
        <v>220</v>
      </c>
      <c r="L21" s="38"/>
    </row>
    <row r="22" ht="18" customHeight="1" spans="1:12">
      <c r="A22" s="34"/>
      <c r="B22" s="34"/>
      <c r="C22" s="34"/>
      <c r="D22" s="92">
        <v>201</v>
      </c>
      <c r="E22" s="92">
        <v>7</v>
      </c>
      <c r="F22" s="92"/>
      <c r="G22" s="93" t="s">
        <v>120</v>
      </c>
      <c r="H22" s="93"/>
      <c r="I22" s="95">
        <v>1265</v>
      </c>
      <c r="J22" s="95">
        <v>0</v>
      </c>
      <c r="K22" s="95">
        <v>1265</v>
      </c>
      <c r="L22" s="38"/>
    </row>
    <row r="23" ht="18" customHeight="1" spans="1:12">
      <c r="A23" s="34"/>
      <c r="B23" s="34"/>
      <c r="C23" s="34"/>
      <c r="D23" s="92">
        <v>201</v>
      </c>
      <c r="E23" s="92">
        <v>7</v>
      </c>
      <c r="F23" s="92" t="s">
        <v>122</v>
      </c>
      <c r="G23" s="93" t="s">
        <v>98</v>
      </c>
      <c r="H23" s="93"/>
      <c r="I23" s="95">
        <v>1265</v>
      </c>
      <c r="J23" s="95">
        <v>0</v>
      </c>
      <c r="K23" s="95">
        <v>1265</v>
      </c>
      <c r="L23" s="38"/>
    </row>
    <row r="24" ht="18" customHeight="1" spans="1:12">
      <c r="A24" s="34"/>
      <c r="B24" s="34"/>
      <c r="C24" s="34"/>
      <c r="D24" s="92">
        <v>201</v>
      </c>
      <c r="E24" s="92">
        <v>11</v>
      </c>
      <c r="F24" s="92"/>
      <c r="G24" s="93" t="s">
        <v>124</v>
      </c>
      <c r="H24" s="93"/>
      <c r="I24" s="95">
        <v>397</v>
      </c>
      <c r="J24" s="95">
        <v>362</v>
      </c>
      <c r="K24" s="95">
        <v>35</v>
      </c>
      <c r="L24" s="38"/>
    </row>
    <row r="25" ht="18" customHeight="1" spans="1:12">
      <c r="A25" s="34"/>
      <c r="B25" s="34"/>
      <c r="C25" s="34"/>
      <c r="D25" s="92">
        <v>201</v>
      </c>
      <c r="E25" s="92">
        <v>11</v>
      </c>
      <c r="F25" s="92">
        <v>1</v>
      </c>
      <c r="G25" s="93" t="s">
        <v>96</v>
      </c>
      <c r="H25" s="93"/>
      <c r="I25" s="95">
        <v>362</v>
      </c>
      <c r="J25" s="95">
        <v>362</v>
      </c>
      <c r="K25" s="95">
        <v>0</v>
      </c>
      <c r="L25" s="38"/>
    </row>
    <row r="26" ht="18" customHeight="1" spans="1:12">
      <c r="A26" s="34"/>
      <c r="B26" s="34"/>
      <c r="C26" s="34"/>
      <c r="D26" s="92">
        <v>201</v>
      </c>
      <c r="E26" s="92">
        <v>11</v>
      </c>
      <c r="F26" s="92">
        <v>2</v>
      </c>
      <c r="G26" s="93" t="s">
        <v>98</v>
      </c>
      <c r="H26" s="93"/>
      <c r="I26" s="95">
        <v>35</v>
      </c>
      <c r="J26" s="95">
        <v>0</v>
      </c>
      <c r="K26" s="95">
        <v>35</v>
      </c>
      <c r="L26" s="38"/>
    </row>
    <row r="27" ht="18" customHeight="1" spans="1:12">
      <c r="A27" s="34"/>
      <c r="B27" s="34"/>
      <c r="C27" s="34"/>
      <c r="D27" s="92">
        <v>201</v>
      </c>
      <c r="E27" s="92">
        <v>13</v>
      </c>
      <c r="F27" s="92"/>
      <c r="G27" s="93" t="s">
        <v>128</v>
      </c>
      <c r="H27" s="93"/>
      <c r="I27" s="95">
        <v>942</v>
      </c>
      <c r="J27" s="95">
        <v>726</v>
      </c>
      <c r="K27" s="95">
        <v>216</v>
      </c>
      <c r="L27" s="38"/>
    </row>
    <row r="28" ht="18" customHeight="1" spans="1:12">
      <c r="A28" s="34"/>
      <c r="B28" s="34"/>
      <c r="C28" s="34"/>
      <c r="D28" s="92">
        <v>201</v>
      </c>
      <c r="E28" s="92">
        <v>13</v>
      </c>
      <c r="F28" s="92">
        <v>1</v>
      </c>
      <c r="G28" s="93" t="s">
        <v>96</v>
      </c>
      <c r="H28" s="93"/>
      <c r="I28" s="95">
        <v>726</v>
      </c>
      <c r="J28" s="95">
        <v>726</v>
      </c>
      <c r="K28" s="95">
        <v>0</v>
      </c>
      <c r="L28" s="38"/>
    </row>
    <row r="29" ht="18" customHeight="1" spans="1:12">
      <c r="A29" s="34"/>
      <c r="B29" s="34"/>
      <c r="C29" s="34"/>
      <c r="D29" s="92">
        <v>201</v>
      </c>
      <c r="E29" s="92">
        <v>13</v>
      </c>
      <c r="F29" s="92" t="s">
        <v>122</v>
      </c>
      <c r="G29" s="93" t="s">
        <v>98</v>
      </c>
      <c r="H29" s="93"/>
      <c r="I29" s="95">
        <v>36</v>
      </c>
      <c r="J29" s="95">
        <v>0</v>
      </c>
      <c r="K29" s="95">
        <v>36</v>
      </c>
      <c r="L29" s="38"/>
    </row>
    <row r="30" ht="18" customHeight="1" spans="1:12">
      <c r="A30" s="34"/>
      <c r="B30" s="34"/>
      <c r="C30" s="34"/>
      <c r="D30" s="92">
        <v>201</v>
      </c>
      <c r="E30" s="92">
        <v>13</v>
      </c>
      <c r="F30" s="92">
        <v>8</v>
      </c>
      <c r="G30" s="93" t="s">
        <v>132</v>
      </c>
      <c r="H30" s="93"/>
      <c r="I30" s="95">
        <v>180</v>
      </c>
      <c r="J30" s="95">
        <v>0</v>
      </c>
      <c r="K30" s="95">
        <v>180</v>
      </c>
      <c r="L30" s="38"/>
    </row>
    <row r="31" ht="18" customHeight="1" spans="1:12">
      <c r="A31" s="34"/>
      <c r="B31" s="34"/>
      <c r="C31" s="34"/>
      <c r="D31" s="92">
        <v>201</v>
      </c>
      <c r="E31" s="92">
        <v>29</v>
      </c>
      <c r="F31" s="92"/>
      <c r="G31" s="93" t="s">
        <v>134</v>
      </c>
      <c r="H31" s="93"/>
      <c r="I31" s="95">
        <v>10</v>
      </c>
      <c r="J31" s="95">
        <v>0</v>
      </c>
      <c r="K31" s="95">
        <v>10</v>
      </c>
      <c r="L31" s="38"/>
    </row>
    <row r="32" ht="18" customHeight="1" spans="1:12">
      <c r="A32" s="34"/>
      <c r="B32" s="34"/>
      <c r="C32" s="34"/>
      <c r="D32" s="92">
        <v>201</v>
      </c>
      <c r="E32" s="92">
        <v>29</v>
      </c>
      <c r="F32" s="92">
        <v>2</v>
      </c>
      <c r="G32" s="93" t="s">
        <v>98</v>
      </c>
      <c r="H32" s="93"/>
      <c r="I32" s="95">
        <v>10</v>
      </c>
      <c r="J32" s="95">
        <v>0</v>
      </c>
      <c r="K32" s="95">
        <v>10</v>
      </c>
      <c r="L32" s="38"/>
    </row>
    <row r="33" ht="18" customHeight="1" spans="1:12">
      <c r="A33" s="34"/>
      <c r="B33" s="34"/>
      <c r="C33" s="34"/>
      <c r="D33" s="92">
        <v>201</v>
      </c>
      <c r="E33" s="92" t="s">
        <v>137</v>
      </c>
      <c r="F33" s="92"/>
      <c r="G33" s="93" t="s">
        <v>138</v>
      </c>
      <c r="H33" s="93"/>
      <c r="I33" s="95">
        <v>1065</v>
      </c>
      <c r="J33" s="95">
        <v>749</v>
      </c>
      <c r="K33" s="95">
        <v>316</v>
      </c>
      <c r="L33" s="38"/>
    </row>
    <row r="34" ht="18" customHeight="1" spans="1:12">
      <c r="A34" s="34"/>
      <c r="B34" s="34"/>
      <c r="C34" s="34"/>
      <c r="D34" s="92">
        <v>201</v>
      </c>
      <c r="E34" s="92" t="s">
        <v>137</v>
      </c>
      <c r="F34" s="92" t="s">
        <v>140</v>
      </c>
      <c r="G34" s="93" t="s">
        <v>141</v>
      </c>
      <c r="H34" s="93"/>
      <c r="I34" s="95">
        <v>749</v>
      </c>
      <c r="J34" s="95">
        <v>749</v>
      </c>
      <c r="K34" s="95">
        <v>0</v>
      </c>
      <c r="L34" s="38"/>
    </row>
    <row r="35" ht="18" customHeight="1" spans="1:12">
      <c r="A35" s="34"/>
      <c r="B35" s="34"/>
      <c r="C35" s="34"/>
      <c r="D35" s="92">
        <v>201</v>
      </c>
      <c r="E35" s="92" t="s">
        <v>137</v>
      </c>
      <c r="F35" s="92" t="s">
        <v>122</v>
      </c>
      <c r="G35" s="93" t="s">
        <v>98</v>
      </c>
      <c r="H35" s="93"/>
      <c r="I35" s="95">
        <v>316</v>
      </c>
      <c r="J35" s="95">
        <v>0</v>
      </c>
      <c r="K35" s="95">
        <v>316</v>
      </c>
      <c r="L35" s="38"/>
    </row>
    <row r="36" ht="18" customHeight="1" spans="1:12">
      <c r="A36" s="34"/>
      <c r="B36" s="34"/>
      <c r="C36" s="34"/>
      <c r="D36" s="92">
        <v>201</v>
      </c>
      <c r="E36" s="92" t="s">
        <v>144</v>
      </c>
      <c r="F36" s="92"/>
      <c r="G36" s="93" t="s">
        <v>145</v>
      </c>
      <c r="H36" s="93"/>
      <c r="I36" s="95">
        <v>411</v>
      </c>
      <c r="J36" s="95">
        <v>176</v>
      </c>
      <c r="K36" s="95">
        <v>235</v>
      </c>
      <c r="L36" s="38"/>
    </row>
    <row r="37" ht="18" customHeight="1" spans="1:12">
      <c r="A37" s="34"/>
      <c r="B37" s="34"/>
      <c r="C37" s="34"/>
      <c r="D37" s="92">
        <v>201</v>
      </c>
      <c r="E37" s="92" t="s">
        <v>144</v>
      </c>
      <c r="F37" s="92">
        <v>1</v>
      </c>
      <c r="G37" s="93" t="s">
        <v>96</v>
      </c>
      <c r="H37" s="93"/>
      <c r="I37" s="95">
        <v>159</v>
      </c>
      <c r="J37" s="95">
        <v>159</v>
      </c>
      <c r="K37" s="95">
        <v>0</v>
      </c>
      <c r="L37" s="38"/>
    </row>
    <row r="38" ht="18" customHeight="1" spans="1:12">
      <c r="A38" s="34"/>
      <c r="B38" s="34"/>
      <c r="C38" s="34"/>
      <c r="D38" s="92">
        <v>201</v>
      </c>
      <c r="E38" s="92" t="s">
        <v>144</v>
      </c>
      <c r="F38" s="92">
        <v>2</v>
      </c>
      <c r="G38" s="93" t="s">
        <v>98</v>
      </c>
      <c r="H38" s="93"/>
      <c r="I38" s="95">
        <v>235</v>
      </c>
      <c r="J38" s="95">
        <v>0</v>
      </c>
      <c r="K38" s="95">
        <v>235</v>
      </c>
      <c r="L38" s="38"/>
    </row>
    <row r="39" ht="18" customHeight="1" spans="1:12">
      <c r="A39" s="34"/>
      <c r="B39" s="34"/>
      <c r="C39" s="34"/>
      <c r="D39" s="92">
        <v>201</v>
      </c>
      <c r="E39" s="92">
        <v>38</v>
      </c>
      <c r="F39" s="92"/>
      <c r="G39" s="93" t="s">
        <v>149</v>
      </c>
      <c r="H39" s="93"/>
      <c r="I39" s="95">
        <v>205</v>
      </c>
      <c r="J39" s="95">
        <v>200</v>
      </c>
      <c r="K39" s="95">
        <v>5</v>
      </c>
      <c r="L39" s="38"/>
    </row>
    <row r="40" ht="18" customHeight="1" spans="1:12">
      <c r="A40" s="34"/>
      <c r="B40" s="34"/>
      <c r="C40" s="34"/>
      <c r="D40" s="92">
        <v>201</v>
      </c>
      <c r="E40" s="92">
        <v>38</v>
      </c>
      <c r="F40" s="92">
        <v>1</v>
      </c>
      <c r="G40" s="93" t="s">
        <v>96</v>
      </c>
      <c r="H40" s="93"/>
      <c r="I40" s="95">
        <v>200</v>
      </c>
      <c r="J40" s="95">
        <v>200</v>
      </c>
      <c r="K40" s="95">
        <v>0</v>
      </c>
      <c r="L40" s="38"/>
    </row>
    <row r="41" ht="18" customHeight="1" spans="1:12">
      <c r="A41" s="34"/>
      <c r="B41" s="34"/>
      <c r="C41" s="34"/>
      <c r="D41" s="92">
        <v>201</v>
      </c>
      <c r="E41" s="92">
        <v>38</v>
      </c>
      <c r="F41" s="92">
        <v>2</v>
      </c>
      <c r="G41" s="93" t="s">
        <v>98</v>
      </c>
      <c r="H41" s="93"/>
      <c r="I41" s="95">
        <v>5</v>
      </c>
      <c r="J41" s="95">
        <v>0</v>
      </c>
      <c r="K41" s="95">
        <v>5</v>
      </c>
      <c r="L41" s="38"/>
    </row>
    <row r="42" ht="18" customHeight="1" spans="1:12">
      <c r="A42" s="34"/>
      <c r="B42" s="34"/>
      <c r="C42" s="34"/>
      <c r="D42" s="92">
        <v>204</v>
      </c>
      <c r="E42" s="92"/>
      <c r="F42" s="92"/>
      <c r="G42" s="93" t="s">
        <v>153</v>
      </c>
      <c r="H42" s="93"/>
      <c r="I42" s="95">
        <v>1730</v>
      </c>
      <c r="J42" s="95">
        <v>287</v>
      </c>
      <c r="K42" s="95">
        <v>1443</v>
      </c>
      <c r="L42" s="38"/>
    </row>
    <row r="43" ht="18" customHeight="1" spans="1:12">
      <c r="A43" s="34"/>
      <c r="B43" s="34"/>
      <c r="C43" s="34"/>
      <c r="D43" s="92">
        <v>204</v>
      </c>
      <c r="E43" s="92">
        <v>2</v>
      </c>
      <c r="F43" s="92"/>
      <c r="G43" s="93" t="s">
        <v>155</v>
      </c>
      <c r="H43" s="93"/>
      <c r="I43" s="95">
        <v>1619</v>
      </c>
      <c r="J43" s="95">
        <v>264</v>
      </c>
      <c r="K43" s="95">
        <v>1355</v>
      </c>
      <c r="L43" s="38"/>
    </row>
    <row r="44" ht="18" customHeight="1" spans="1:12">
      <c r="A44" s="34"/>
      <c r="B44" s="34"/>
      <c r="C44" s="34"/>
      <c r="D44" s="92">
        <v>204</v>
      </c>
      <c r="E44" s="92">
        <v>2</v>
      </c>
      <c r="F44" s="92">
        <v>1</v>
      </c>
      <c r="G44" s="93" t="s">
        <v>96</v>
      </c>
      <c r="H44" s="93"/>
      <c r="I44" s="95">
        <v>264</v>
      </c>
      <c r="J44" s="95">
        <v>264</v>
      </c>
      <c r="K44" s="95">
        <v>0</v>
      </c>
      <c r="L44" s="38"/>
    </row>
    <row r="45" ht="11.25" customHeight="1" spans="1:12">
      <c r="A45" s="94"/>
      <c r="B45" s="94"/>
      <c r="C45" s="94"/>
      <c r="D45" s="92">
        <v>204</v>
      </c>
      <c r="E45" s="92">
        <v>2</v>
      </c>
      <c r="F45" s="92" t="s">
        <v>122</v>
      </c>
      <c r="G45" s="93" t="s">
        <v>158</v>
      </c>
      <c r="H45" s="93"/>
      <c r="I45" s="95">
        <v>720</v>
      </c>
      <c r="J45" s="95">
        <v>0</v>
      </c>
      <c r="K45" s="95">
        <v>720</v>
      </c>
      <c r="L45" s="33"/>
    </row>
    <row r="46" spans="4:11">
      <c r="D46" s="92">
        <v>204</v>
      </c>
      <c r="E46" s="92">
        <v>2</v>
      </c>
      <c r="F46" s="92">
        <v>3</v>
      </c>
      <c r="G46" s="93" t="s">
        <v>100</v>
      </c>
      <c r="H46" s="93"/>
      <c r="I46" s="95">
        <v>199</v>
      </c>
      <c r="J46" s="95">
        <v>0</v>
      </c>
      <c r="K46" s="95">
        <v>199</v>
      </c>
    </row>
    <row r="47" spans="4:11">
      <c r="D47" s="92">
        <v>204</v>
      </c>
      <c r="E47" s="92">
        <v>2</v>
      </c>
      <c r="F47" s="92">
        <v>20</v>
      </c>
      <c r="G47" s="93" t="s">
        <v>161</v>
      </c>
      <c r="H47" s="93"/>
      <c r="I47" s="95">
        <v>436</v>
      </c>
      <c r="J47" s="95">
        <v>0</v>
      </c>
      <c r="K47" s="95">
        <v>436</v>
      </c>
    </row>
    <row r="48" spans="4:11">
      <c r="D48" s="92">
        <v>204</v>
      </c>
      <c r="E48" s="92">
        <v>6</v>
      </c>
      <c r="F48" s="92"/>
      <c r="G48" s="93" t="s">
        <v>163</v>
      </c>
      <c r="H48" s="93"/>
      <c r="I48" s="95">
        <v>29</v>
      </c>
      <c r="J48" s="95">
        <v>23</v>
      </c>
      <c r="K48" s="95">
        <v>6</v>
      </c>
    </row>
    <row r="49" spans="4:11">
      <c r="D49" s="92">
        <v>204</v>
      </c>
      <c r="E49" s="92">
        <v>6</v>
      </c>
      <c r="F49" s="92" t="s">
        <v>140</v>
      </c>
      <c r="G49" s="93" t="s">
        <v>163</v>
      </c>
      <c r="H49" s="93"/>
      <c r="I49" s="95">
        <v>23</v>
      </c>
      <c r="J49" s="95">
        <v>23</v>
      </c>
      <c r="K49" s="95">
        <v>0</v>
      </c>
    </row>
    <row r="50" spans="4:11">
      <c r="D50" s="92">
        <v>204</v>
      </c>
      <c r="E50" s="92">
        <v>6</v>
      </c>
      <c r="F50" s="92" t="s">
        <v>167</v>
      </c>
      <c r="G50" s="93" t="s">
        <v>380</v>
      </c>
      <c r="H50" s="93"/>
      <c r="I50" s="95">
        <v>6</v>
      </c>
      <c r="J50" s="95">
        <v>0</v>
      </c>
      <c r="K50" s="95">
        <v>6</v>
      </c>
    </row>
    <row r="51" spans="4:11">
      <c r="D51" s="92">
        <v>204</v>
      </c>
      <c r="E51" s="92" t="s">
        <v>170</v>
      </c>
      <c r="F51" s="92"/>
      <c r="G51" s="93" t="s">
        <v>171</v>
      </c>
      <c r="H51" s="93"/>
      <c r="I51" s="95">
        <v>82</v>
      </c>
      <c r="J51" s="95">
        <v>0</v>
      </c>
      <c r="K51" s="95">
        <v>82</v>
      </c>
    </row>
    <row r="52" spans="4:11">
      <c r="D52" s="92">
        <v>204</v>
      </c>
      <c r="E52" s="92" t="s">
        <v>170</v>
      </c>
      <c r="F52" s="92" t="s">
        <v>170</v>
      </c>
      <c r="G52" s="93" t="s">
        <v>171</v>
      </c>
      <c r="H52" s="93"/>
      <c r="I52" s="95">
        <v>82</v>
      </c>
      <c r="J52" s="95">
        <v>0</v>
      </c>
      <c r="K52" s="95">
        <v>82</v>
      </c>
    </row>
    <row r="53" spans="4:11">
      <c r="D53" s="92">
        <v>205</v>
      </c>
      <c r="E53" s="92"/>
      <c r="F53" s="92"/>
      <c r="G53" s="93" t="s">
        <v>175</v>
      </c>
      <c r="H53" s="93"/>
      <c r="I53" s="95">
        <v>3931</v>
      </c>
      <c r="J53" s="95">
        <v>0</v>
      </c>
      <c r="K53" s="95">
        <v>3931</v>
      </c>
    </row>
    <row r="54" spans="4:11">
      <c r="D54" s="92">
        <v>205</v>
      </c>
      <c r="E54" s="92">
        <v>2</v>
      </c>
      <c r="F54" s="92"/>
      <c r="G54" s="93" t="s">
        <v>177</v>
      </c>
      <c r="H54" s="93"/>
      <c r="I54" s="95">
        <v>3931</v>
      </c>
      <c r="J54" s="95">
        <v>0</v>
      </c>
      <c r="K54" s="95">
        <v>3931</v>
      </c>
    </row>
    <row r="55" spans="4:11">
      <c r="D55" s="92">
        <v>205</v>
      </c>
      <c r="E55" s="92">
        <v>2</v>
      </c>
      <c r="F55" s="92">
        <v>4</v>
      </c>
      <c r="G55" s="93" t="s">
        <v>179</v>
      </c>
      <c r="H55" s="93"/>
      <c r="I55" s="95">
        <v>3131</v>
      </c>
      <c r="J55" s="95">
        <v>0</v>
      </c>
      <c r="K55" s="95">
        <v>3131</v>
      </c>
    </row>
    <row r="56" spans="4:11">
      <c r="D56" s="92">
        <v>205</v>
      </c>
      <c r="E56" s="92">
        <v>2</v>
      </c>
      <c r="F56" s="92">
        <v>99</v>
      </c>
      <c r="G56" s="93" t="s">
        <v>181</v>
      </c>
      <c r="H56" s="93"/>
      <c r="I56" s="95">
        <v>800</v>
      </c>
      <c r="J56" s="95">
        <v>0</v>
      </c>
      <c r="K56" s="95">
        <v>800</v>
      </c>
    </row>
    <row r="57" spans="4:11">
      <c r="D57" s="92">
        <v>206</v>
      </c>
      <c r="E57" s="92"/>
      <c r="F57" s="92"/>
      <c r="G57" s="93" t="s">
        <v>183</v>
      </c>
      <c r="H57" s="93"/>
      <c r="I57" s="95">
        <v>9026</v>
      </c>
      <c r="J57" s="95">
        <v>106</v>
      </c>
      <c r="K57" s="95">
        <v>8920</v>
      </c>
    </row>
    <row r="58" spans="4:11">
      <c r="D58" s="92">
        <v>206</v>
      </c>
      <c r="E58" s="92">
        <v>4</v>
      </c>
      <c r="F58" s="92"/>
      <c r="G58" s="93" t="s">
        <v>185</v>
      </c>
      <c r="H58" s="93"/>
      <c r="I58" s="95">
        <v>8900</v>
      </c>
      <c r="J58" s="95">
        <v>0</v>
      </c>
      <c r="K58" s="95">
        <v>8900</v>
      </c>
    </row>
    <row r="59" spans="4:11">
      <c r="D59" s="92">
        <v>206</v>
      </c>
      <c r="E59" s="92">
        <v>4</v>
      </c>
      <c r="F59" s="92" t="s">
        <v>170</v>
      </c>
      <c r="G59" s="93" t="s">
        <v>187</v>
      </c>
      <c r="H59" s="93"/>
      <c r="I59" s="95">
        <v>8900</v>
      </c>
      <c r="J59" s="95">
        <v>0</v>
      </c>
      <c r="K59" s="95">
        <v>8900</v>
      </c>
    </row>
    <row r="60" spans="4:11">
      <c r="D60" s="92">
        <v>206</v>
      </c>
      <c r="E60" s="92">
        <v>5</v>
      </c>
      <c r="F60" s="92"/>
      <c r="G60" s="93" t="s">
        <v>189</v>
      </c>
      <c r="H60" s="93"/>
      <c r="I60" s="95">
        <v>126</v>
      </c>
      <c r="J60" s="95">
        <v>106</v>
      </c>
      <c r="K60" s="95">
        <v>20</v>
      </c>
    </row>
    <row r="61" spans="4:11">
      <c r="D61" s="92">
        <v>206</v>
      </c>
      <c r="E61" s="92">
        <v>5</v>
      </c>
      <c r="F61" s="92">
        <v>1</v>
      </c>
      <c r="G61" s="93" t="s">
        <v>191</v>
      </c>
      <c r="H61" s="93"/>
      <c r="I61" s="95">
        <v>106</v>
      </c>
      <c r="J61" s="95">
        <v>106</v>
      </c>
      <c r="K61" s="95">
        <v>0</v>
      </c>
    </row>
    <row r="62" spans="4:11">
      <c r="D62" s="92">
        <v>206</v>
      </c>
      <c r="E62" s="92">
        <v>5</v>
      </c>
      <c r="F62" s="92" t="s">
        <v>170</v>
      </c>
      <c r="G62" s="93" t="s">
        <v>193</v>
      </c>
      <c r="H62" s="93"/>
      <c r="I62" s="95">
        <v>20</v>
      </c>
      <c r="J62" s="95">
        <v>0</v>
      </c>
      <c r="K62" s="95">
        <v>20</v>
      </c>
    </row>
    <row r="63" spans="4:11">
      <c r="D63" s="92" t="s">
        <v>194</v>
      </c>
      <c r="E63" s="92"/>
      <c r="F63" s="92"/>
      <c r="G63" s="93" t="s">
        <v>195</v>
      </c>
      <c r="H63" s="93"/>
      <c r="I63" s="95">
        <v>2273</v>
      </c>
      <c r="J63" s="95">
        <v>810</v>
      </c>
      <c r="K63" s="95">
        <v>1463</v>
      </c>
    </row>
    <row r="64" spans="4:11">
      <c r="D64" s="92">
        <v>208</v>
      </c>
      <c r="E64" s="92">
        <v>1</v>
      </c>
      <c r="F64" s="92"/>
      <c r="G64" s="93" t="s">
        <v>197</v>
      </c>
      <c r="H64" s="93"/>
      <c r="I64" s="95">
        <v>760</v>
      </c>
      <c r="J64" s="95">
        <v>760</v>
      </c>
      <c r="K64" s="95">
        <v>0</v>
      </c>
    </row>
    <row r="65" spans="4:11">
      <c r="D65" s="92">
        <v>208</v>
      </c>
      <c r="E65" s="92">
        <v>1</v>
      </c>
      <c r="F65" s="92">
        <v>1</v>
      </c>
      <c r="G65" s="93" t="s">
        <v>96</v>
      </c>
      <c r="H65" s="93"/>
      <c r="I65" s="95">
        <v>760</v>
      </c>
      <c r="J65" s="95">
        <v>760</v>
      </c>
      <c r="K65" s="95">
        <v>0</v>
      </c>
    </row>
    <row r="66" spans="4:11">
      <c r="D66" s="92">
        <v>208</v>
      </c>
      <c r="E66" s="92">
        <v>2</v>
      </c>
      <c r="F66" s="92"/>
      <c r="G66" s="93" t="s">
        <v>200</v>
      </c>
      <c r="H66" s="93"/>
      <c r="I66" s="95">
        <v>1028</v>
      </c>
      <c r="J66" s="95">
        <v>0</v>
      </c>
      <c r="K66" s="95">
        <v>1028</v>
      </c>
    </row>
    <row r="67" spans="4:11">
      <c r="D67" s="92">
        <v>208</v>
      </c>
      <c r="E67" s="92">
        <v>2</v>
      </c>
      <c r="F67" s="92">
        <v>99</v>
      </c>
      <c r="G67" s="93" t="s">
        <v>202</v>
      </c>
      <c r="H67" s="93"/>
      <c r="I67" s="95">
        <v>1028</v>
      </c>
      <c r="J67" s="95">
        <v>0</v>
      </c>
      <c r="K67" s="95">
        <v>1028</v>
      </c>
    </row>
    <row r="68" spans="4:11">
      <c r="D68" s="92">
        <v>208</v>
      </c>
      <c r="E68" s="92" t="s">
        <v>167</v>
      </c>
      <c r="F68" s="92"/>
      <c r="G68" s="93" t="s">
        <v>203</v>
      </c>
      <c r="H68" s="93"/>
      <c r="I68" s="95">
        <v>50</v>
      </c>
      <c r="J68" s="95">
        <v>50</v>
      </c>
      <c r="K68" s="95">
        <v>0</v>
      </c>
    </row>
    <row r="69" spans="4:11">
      <c r="D69" s="92">
        <v>208</v>
      </c>
      <c r="E69" s="92" t="s">
        <v>167</v>
      </c>
      <c r="F69" s="92" t="s">
        <v>122</v>
      </c>
      <c r="G69" s="93" t="s">
        <v>205</v>
      </c>
      <c r="H69" s="93"/>
      <c r="I69" s="95">
        <v>50</v>
      </c>
      <c r="J69" s="95">
        <v>50</v>
      </c>
      <c r="K69" s="95">
        <v>0</v>
      </c>
    </row>
    <row r="70" spans="4:11">
      <c r="D70" s="92">
        <v>208</v>
      </c>
      <c r="E70" s="92">
        <v>7</v>
      </c>
      <c r="F70" s="92"/>
      <c r="G70" s="93" t="s">
        <v>207</v>
      </c>
      <c r="H70" s="93"/>
      <c r="I70" s="95">
        <v>100</v>
      </c>
      <c r="J70" s="95">
        <v>0</v>
      </c>
      <c r="K70" s="95">
        <v>100</v>
      </c>
    </row>
    <row r="71" spans="4:11">
      <c r="D71" s="92">
        <v>208</v>
      </c>
      <c r="E71" s="92">
        <v>7</v>
      </c>
      <c r="F71" s="92">
        <v>99</v>
      </c>
      <c r="G71" s="93" t="s">
        <v>209</v>
      </c>
      <c r="H71" s="93"/>
      <c r="I71" s="95">
        <v>100</v>
      </c>
      <c r="J71" s="95">
        <v>0</v>
      </c>
      <c r="K71" s="95">
        <v>100</v>
      </c>
    </row>
    <row r="72" spans="4:11">
      <c r="D72" s="92">
        <v>208</v>
      </c>
      <c r="E72" s="92">
        <v>19</v>
      </c>
      <c r="F72" s="92"/>
      <c r="G72" s="93" t="s">
        <v>211</v>
      </c>
      <c r="H72" s="93"/>
      <c r="I72" s="95">
        <v>335</v>
      </c>
      <c r="J72" s="95">
        <v>0</v>
      </c>
      <c r="K72" s="95">
        <v>335</v>
      </c>
    </row>
    <row r="73" spans="4:11">
      <c r="D73" s="92">
        <v>208</v>
      </c>
      <c r="E73" s="92">
        <v>19</v>
      </c>
      <c r="F73" s="92">
        <v>2</v>
      </c>
      <c r="G73" s="93" t="s">
        <v>213</v>
      </c>
      <c r="H73" s="93"/>
      <c r="I73" s="95">
        <v>335</v>
      </c>
      <c r="J73" s="95">
        <v>0</v>
      </c>
      <c r="K73" s="95">
        <v>335</v>
      </c>
    </row>
    <row r="74" spans="4:11">
      <c r="D74" s="92">
        <v>211</v>
      </c>
      <c r="E74" s="92"/>
      <c r="F74" s="92"/>
      <c r="G74" s="93" t="s">
        <v>215</v>
      </c>
      <c r="H74" s="93"/>
      <c r="I74" s="95">
        <v>1281</v>
      </c>
      <c r="J74" s="95">
        <v>522</v>
      </c>
      <c r="K74" s="95">
        <v>759</v>
      </c>
    </row>
    <row r="75" spans="4:11">
      <c r="D75" s="92">
        <v>211</v>
      </c>
      <c r="E75" s="92">
        <v>1</v>
      </c>
      <c r="F75" s="92"/>
      <c r="G75" s="93" t="s">
        <v>217</v>
      </c>
      <c r="H75" s="93"/>
      <c r="I75" s="95">
        <v>1182</v>
      </c>
      <c r="J75" s="95">
        <v>522</v>
      </c>
      <c r="K75" s="95">
        <v>660</v>
      </c>
    </row>
    <row r="76" spans="4:11">
      <c r="D76" s="92">
        <v>211</v>
      </c>
      <c r="E76" s="92">
        <v>1</v>
      </c>
      <c r="F76" s="92">
        <v>1</v>
      </c>
      <c r="G76" s="93" t="s">
        <v>96</v>
      </c>
      <c r="H76" s="93"/>
      <c r="I76" s="95">
        <v>522</v>
      </c>
      <c r="J76" s="95">
        <v>522</v>
      </c>
      <c r="K76" s="95">
        <v>0</v>
      </c>
    </row>
    <row r="77" spans="4:11">
      <c r="D77" s="92">
        <v>211</v>
      </c>
      <c r="E77" s="92">
        <v>1</v>
      </c>
      <c r="F77" s="92">
        <v>2</v>
      </c>
      <c r="G77" s="93" t="s">
        <v>98</v>
      </c>
      <c r="H77" s="93"/>
      <c r="I77" s="95">
        <v>660</v>
      </c>
      <c r="J77" s="95">
        <v>0</v>
      </c>
      <c r="K77" s="95">
        <v>660</v>
      </c>
    </row>
    <row r="78" spans="4:11">
      <c r="D78" s="92">
        <v>211</v>
      </c>
      <c r="E78" s="92">
        <v>3</v>
      </c>
      <c r="F78" s="92"/>
      <c r="G78" s="93" t="s">
        <v>221</v>
      </c>
      <c r="H78" s="93"/>
      <c r="I78" s="95">
        <v>99</v>
      </c>
      <c r="J78" s="95">
        <v>0</v>
      </c>
      <c r="K78" s="95">
        <v>99</v>
      </c>
    </row>
    <row r="79" spans="4:11">
      <c r="D79" s="92">
        <v>211</v>
      </c>
      <c r="E79" s="92">
        <v>3</v>
      </c>
      <c r="F79" s="92" t="s">
        <v>140</v>
      </c>
      <c r="G79" s="93" t="s">
        <v>223</v>
      </c>
      <c r="H79" s="93"/>
      <c r="I79" s="95">
        <v>99</v>
      </c>
      <c r="J79" s="95">
        <v>0</v>
      </c>
      <c r="K79" s="95">
        <v>99</v>
      </c>
    </row>
    <row r="80" spans="4:11">
      <c r="D80" s="92">
        <v>212</v>
      </c>
      <c r="E80" s="92"/>
      <c r="F80" s="92"/>
      <c r="G80" s="93" t="s">
        <v>225</v>
      </c>
      <c r="H80" s="93"/>
      <c r="I80" s="95">
        <f>J80+K80</f>
        <v>108550</v>
      </c>
      <c r="J80" s="95">
        <v>2248</v>
      </c>
      <c r="K80" s="95">
        <f>K81+K86+K88+K90+K92</f>
        <v>106302</v>
      </c>
    </row>
    <row r="81" spans="4:11">
      <c r="D81" s="92">
        <v>212</v>
      </c>
      <c r="E81" s="92">
        <v>1</v>
      </c>
      <c r="F81" s="92"/>
      <c r="G81" s="93" t="s">
        <v>227</v>
      </c>
      <c r="H81" s="93"/>
      <c r="I81" s="95">
        <v>21484</v>
      </c>
      <c r="J81" s="95">
        <v>2248</v>
      </c>
      <c r="K81" s="95">
        <f>SUM(K82:K85)</f>
        <v>11766</v>
      </c>
    </row>
    <row r="82" spans="4:11">
      <c r="D82" s="92">
        <v>212</v>
      </c>
      <c r="E82" s="92">
        <v>1</v>
      </c>
      <c r="F82" s="92">
        <v>1</v>
      </c>
      <c r="G82" s="93" t="s">
        <v>96</v>
      </c>
      <c r="H82" s="93"/>
      <c r="I82" s="95">
        <v>2248</v>
      </c>
      <c r="J82" s="95">
        <v>2248</v>
      </c>
      <c r="K82" s="95">
        <v>0</v>
      </c>
    </row>
    <row r="83" spans="4:11">
      <c r="D83" s="92">
        <v>212</v>
      </c>
      <c r="E83" s="92">
        <v>1</v>
      </c>
      <c r="F83" s="92">
        <v>3</v>
      </c>
      <c r="G83" s="93" t="s">
        <v>100</v>
      </c>
      <c r="H83" s="93"/>
      <c r="I83" s="95">
        <v>432</v>
      </c>
      <c r="J83" s="95">
        <v>0</v>
      </c>
      <c r="K83" s="95">
        <v>432</v>
      </c>
    </row>
    <row r="84" spans="4:11">
      <c r="D84" s="92">
        <v>212</v>
      </c>
      <c r="E84" s="92">
        <v>1</v>
      </c>
      <c r="F84" s="92">
        <v>4</v>
      </c>
      <c r="G84" s="93" t="s">
        <v>231</v>
      </c>
      <c r="H84" s="93"/>
      <c r="I84" s="95">
        <v>3104</v>
      </c>
      <c r="J84" s="95">
        <v>0</v>
      </c>
      <c r="K84" s="95">
        <v>3104</v>
      </c>
    </row>
    <row r="85" spans="4:11">
      <c r="D85" s="92">
        <v>212</v>
      </c>
      <c r="E85" s="92">
        <v>1</v>
      </c>
      <c r="F85" s="92">
        <v>99</v>
      </c>
      <c r="G85" s="93" t="s">
        <v>233</v>
      </c>
      <c r="H85" s="93"/>
      <c r="I85" s="95">
        <v>8230</v>
      </c>
      <c r="J85" s="95">
        <v>0</v>
      </c>
      <c r="K85" s="95">
        <v>8230</v>
      </c>
    </row>
    <row r="86" spans="4:11">
      <c r="D86" s="92">
        <v>212</v>
      </c>
      <c r="E86" s="92">
        <v>2</v>
      </c>
      <c r="F86" s="92"/>
      <c r="G86" s="93" t="s">
        <v>235</v>
      </c>
      <c r="H86" s="93"/>
      <c r="I86" s="95">
        <v>1064</v>
      </c>
      <c r="J86" s="95">
        <v>0</v>
      </c>
      <c r="K86" s="95">
        <v>1064</v>
      </c>
    </row>
    <row r="87" spans="4:11">
      <c r="D87" s="92">
        <v>212</v>
      </c>
      <c r="E87" s="92">
        <v>2</v>
      </c>
      <c r="F87" s="92">
        <v>1</v>
      </c>
      <c r="G87" s="93" t="s">
        <v>237</v>
      </c>
      <c r="H87" s="93"/>
      <c r="I87" s="95">
        <v>1064</v>
      </c>
      <c r="J87" s="95">
        <v>0</v>
      </c>
      <c r="K87" s="95">
        <v>1064</v>
      </c>
    </row>
    <row r="88" spans="4:11">
      <c r="D88" s="92">
        <v>212</v>
      </c>
      <c r="E88" s="92">
        <v>3</v>
      </c>
      <c r="F88" s="92"/>
      <c r="G88" s="93" t="s">
        <v>239</v>
      </c>
      <c r="H88" s="93"/>
      <c r="I88" s="95">
        <v>80904</v>
      </c>
      <c r="J88" s="95">
        <v>0</v>
      </c>
      <c r="K88" s="95">
        <v>80904</v>
      </c>
    </row>
    <row r="89" spans="4:11">
      <c r="D89" s="92">
        <v>212</v>
      </c>
      <c r="E89" s="92">
        <v>3</v>
      </c>
      <c r="F89" s="92">
        <v>3</v>
      </c>
      <c r="G89" s="93" t="s">
        <v>241</v>
      </c>
      <c r="H89" s="93"/>
      <c r="I89" s="95">
        <v>80904</v>
      </c>
      <c r="J89" s="95">
        <v>0</v>
      </c>
      <c r="K89" s="95">
        <v>80904</v>
      </c>
    </row>
    <row r="90" spans="4:11">
      <c r="D90" s="92">
        <v>212</v>
      </c>
      <c r="E90" s="92">
        <v>5</v>
      </c>
      <c r="F90" s="92"/>
      <c r="G90" s="93" t="s">
        <v>243</v>
      </c>
      <c r="H90" s="93"/>
      <c r="I90" s="95">
        <v>3748</v>
      </c>
      <c r="J90" s="95">
        <v>0</v>
      </c>
      <c r="K90" s="95">
        <v>3748</v>
      </c>
    </row>
    <row r="91" spans="4:11">
      <c r="D91" s="92">
        <v>212</v>
      </c>
      <c r="E91" s="92">
        <v>5</v>
      </c>
      <c r="F91" s="92">
        <v>1</v>
      </c>
      <c r="G91" s="93" t="s">
        <v>245</v>
      </c>
      <c r="H91" s="93"/>
      <c r="I91" s="95">
        <v>3748</v>
      </c>
      <c r="J91" s="95">
        <v>0</v>
      </c>
      <c r="K91" s="95">
        <v>3748</v>
      </c>
    </row>
    <row r="92" spans="4:11">
      <c r="D92" s="92">
        <v>212</v>
      </c>
      <c r="E92" s="92">
        <v>99</v>
      </c>
      <c r="F92" s="92"/>
      <c r="G92" s="93" t="s">
        <v>264</v>
      </c>
      <c r="H92" s="93"/>
      <c r="I92" s="95">
        <v>8820</v>
      </c>
      <c r="J92" s="95">
        <v>0</v>
      </c>
      <c r="K92" s="95">
        <v>8820</v>
      </c>
    </row>
    <row r="93" spans="4:11">
      <c r="D93" s="92">
        <v>212</v>
      </c>
      <c r="E93" s="92">
        <v>99</v>
      </c>
      <c r="F93" s="92" t="s">
        <v>170</v>
      </c>
      <c r="G93" s="93" t="s">
        <v>266</v>
      </c>
      <c r="H93" s="93"/>
      <c r="I93" s="95">
        <v>8820</v>
      </c>
      <c r="J93" s="95">
        <v>0</v>
      </c>
      <c r="K93" s="95">
        <v>8820</v>
      </c>
    </row>
    <row r="94" spans="4:11">
      <c r="D94" s="92">
        <v>213</v>
      </c>
      <c r="E94" s="92"/>
      <c r="F94" s="92"/>
      <c r="G94" s="93" t="s">
        <v>268</v>
      </c>
      <c r="H94" s="93"/>
      <c r="I94" s="95">
        <v>78</v>
      </c>
      <c r="J94" s="95">
        <v>61</v>
      </c>
      <c r="K94" s="95">
        <v>17</v>
      </c>
    </row>
    <row r="95" spans="4:11">
      <c r="D95" s="92">
        <v>213</v>
      </c>
      <c r="E95" s="92" t="s">
        <v>122</v>
      </c>
      <c r="F95" s="92"/>
      <c r="G95" s="93" t="s">
        <v>270</v>
      </c>
      <c r="H95" s="93"/>
      <c r="I95" s="95">
        <v>71</v>
      </c>
      <c r="J95" s="95">
        <v>61</v>
      </c>
      <c r="K95" s="95">
        <v>10</v>
      </c>
    </row>
    <row r="96" spans="4:11">
      <c r="D96" s="92">
        <v>213</v>
      </c>
      <c r="E96" s="92" t="s">
        <v>122</v>
      </c>
      <c r="F96" s="92" t="s">
        <v>140</v>
      </c>
      <c r="G96" s="93" t="s">
        <v>272</v>
      </c>
      <c r="H96" s="93"/>
      <c r="I96" s="95">
        <v>61</v>
      </c>
      <c r="J96" s="95">
        <v>61</v>
      </c>
      <c r="K96" s="95">
        <v>0</v>
      </c>
    </row>
    <row r="97" spans="4:11">
      <c r="D97" s="92">
        <v>213</v>
      </c>
      <c r="E97" s="92" t="s">
        <v>122</v>
      </c>
      <c r="F97" s="92" t="s">
        <v>122</v>
      </c>
      <c r="G97" s="93" t="s">
        <v>158</v>
      </c>
      <c r="H97" s="93"/>
      <c r="I97" s="95">
        <v>10</v>
      </c>
      <c r="J97" s="95">
        <v>0</v>
      </c>
      <c r="K97" s="95">
        <v>10</v>
      </c>
    </row>
    <row r="98" spans="4:11">
      <c r="D98" s="92">
        <v>213</v>
      </c>
      <c r="E98" s="92">
        <v>5</v>
      </c>
      <c r="F98" s="92"/>
      <c r="G98" s="93" t="s">
        <v>275</v>
      </c>
      <c r="H98" s="93"/>
      <c r="I98" s="95">
        <v>7</v>
      </c>
      <c r="J98" s="95">
        <v>0</v>
      </c>
      <c r="K98" s="95">
        <v>7</v>
      </c>
    </row>
    <row r="99" spans="4:11">
      <c r="D99" s="92">
        <v>213</v>
      </c>
      <c r="E99" s="92">
        <v>5</v>
      </c>
      <c r="F99" s="92">
        <v>5</v>
      </c>
      <c r="G99" s="93" t="s">
        <v>277</v>
      </c>
      <c r="H99" s="93"/>
      <c r="I99" s="95">
        <v>7</v>
      </c>
      <c r="J99" s="95">
        <v>0</v>
      </c>
      <c r="K99" s="95">
        <v>7</v>
      </c>
    </row>
    <row r="100" spans="4:11">
      <c r="D100" s="92">
        <v>214</v>
      </c>
      <c r="E100" s="92"/>
      <c r="F100" s="92"/>
      <c r="G100" s="93" t="s">
        <v>279</v>
      </c>
      <c r="H100" s="93"/>
      <c r="I100" s="95">
        <v>657</v>
      </c>
      <c r="J100" s="95">
        <v>0</v>
      </c>
      <c r="K100" s="95">
        <v>657</v>
      </c>
    </row>
    <row r="101" spans="4:11">
      <c r="D101" s="92">
        <v>214</v>
      </c>
      <c r="E101" s="92">
        <v>99</v>
      </c>
      <c r="F101" s="92"/>
      <c r="G101" s="93" t="s">
        <v>281</v>
      </c>
      <c r="H101" s="93"/>
      <c r="I101" s="95">
        <v>657</v>
      </c>
      <c r="J101" s="95">
        <v>0</v>
      </c>
      <c r="K101" s="95">
        <v>657</v>
      </c>
    </row>
    <row r="102" spans="4:11">
      <c r="D102" s="92">
        <v>214</v>
      </c>
      <c r="E102" s="92">
        <v>99</v>
      </c>
      <c r="F102" s="92">
        <v>1</v>
      </c>
      <c r="G102" s="93" t="s">
        <v>283</v>
      </c>
      <c r="H102" s="93"/>
      <c r="I102" s="95">
        <v>588</v>
      </c>
      <c r="J102" s="95">
        <v>0</v>
      </c>
      <c r="K102" s="95">
        <v>588</v>
      </c>
    </row>
    <row r="103" spans="4:11">
      <c r="D103" s="92">
        <v>214</v>
      </c>
      <c r="E103" s="92">
        <v>99</v>
      </c>
      <c r="F103" s="92">
        <v>99</v>
      </c>
      <c r="G103" s="93" t="s">
        <v>285</v>
      </c>
      <c r="H103" s="93"/>
      <c r="I103" s="95">
        <v>69</v>
      </c>
      <c r="J103" s="95">
        <v>0</v>
      </c>
      <c r="K103" s="95">
        <v>69</v>
      </c>
    </row>
    <row r="104" spans="4:11">
      <c r="D104" s="92">
        <v>215</v>
      </c>
      <c r="E104" s="92"/>
      <c r="F104" s="92"/>
      <c r="G104" s="93" t="s">
        <v>287</v>
      </c>
      <c r="H104" s="93"/>
      <c r="I104" s="95">
        <v>89200</v>
      </c>
      <c r="J104" s="95">
        <v>0</v>
      </c>
      <c r="K104" s="95">
        <v>89200</v>
      </c>
    </row>
    <row r="105" spans="4:11">
      <c r="D105" s="92">
        <v>215</v>
      </c>
      <c r="E105" s="92">
        <v>8</v>
      </c>
      <c r="F105" s="92"/>
      <c r="G105" s="93" t="s">
        <v>289</v>
      </c>
      <c r="H105" s="93"/>
      <c r="I105" s="95">
        <v>89200</v>
      </c>
      <c r="J105" s="95">
        <v>0</v>
      </c>
      <c r="K105" s="95">
        <v>89200</v>
      </c>
    </row>
    <row r="106" spans="4:11">
      <c r="D106" s="92">
        <v>215</v>
      </c>
      <c r="E106" s="92">
        <v>8</v>
      </c>
      <c r="F106" s="92">
        <v>5</v>
      </c>
      <c r="G106" s="93" t="s">
        <v>291</v>
      </c>
      <c r="H106" s="93"/>
      <c r="I106" s="95">
        <v>80700</v>
      </c>
      <c r="J106" s="95">
        <v>0</v>
      </c>
      <c r="K106" s="95">
        <v>80700</v>
      </c>
    </row>
    <row r="107" spans="4:11">
      <c r="D107" s="92">
        <v>215</v>
      </c>
      <c r="E107" s="92">
        <v>8</v>
      </c>
      <c r="F107" s="92">
        <v>99</v>
      </c>
      <c r="G107" s="93" t="s">
        <v>293</v>
      </c>
      <c r="H107" s="93"/>
      <c r="I107" s="95">
        <v>8500</v>
      </c>
      <c r="J107" s="95">
        <v>0</v>
      </c>
      <c r="K107" s="95">
        <v>8500</v>
      </c>
    </row>
    <row r="108" spans="4:11">
      <c r="D108" s="92">
        <v>220</v>
      </c>
      <c r="E108" s="92"/>
      <c r="F108" s="92"/>
      <c r="G108" s="93" t="s">
        <v>295</v>
      </c>
      <c r="H108" s="93"/>
      <c r="I108" s="95">
        <v>3268</v>
      </c>
      <c r="J108" s="95">
        <v>1481</v>
      </c>
      <c r="K108" s="95">
        <v>1787</v>
      </c>
    </row>
    <row r="109" spans="4:11">
      <c r="D109" s="92">
        <v>220</v>
      </c>
      <c r="E109" s="92">
        <v>1</v>
      </c>
      <c r="F109" s="92"/>
      <c r="G109" s="93" t="s">
        <v>297</v>
      </c>
      <c r="H109" s="93"/>
      <c r="I109" s="95">
        <v>3268</v>
      </c>
      <c r="J109" s="95">
        <v>1481</v>
      </c>
      <c r="K109" s="95">
        <v>1787</v>
      </c>
    </row>
    <row r="110" spans="4:11">
      <c r="D110" s="92">
        <v>220</v>
      </c>
      <c r="E110" s="92">
        <v>1</v>
      </c>
      <c r="F110" s="92">
        <v>1</v>
      </c>
      <c r="G110" s="93" t="s">
        <v>141</v>
      </c>
      <c r="H110" s="93"/>
      <c r="I110" s="95">
        <v>1481</v>
      </c>
      <c r="J110" s="95">
        <v>1481</v>
      </c>
      <c r="K110" s="95">
        <v>0</v>
      </c>
    </row>
    <row r="111" spans="4:11">
      <c r="D111" s="92">
        <v>220</v>
      </c>
      <c r="E111" s="92">
        <v>1</v>
      </c>
      <c r="F111" s="92" t="s">
        <v>300</v>
      </c>
      <c r="G111" s="93" t="s">
        <v>301</v>
      </c>
      <c r="H111" s="93"/>
      <c r="I111" s="95">
        <v>463</v>
      </c>
      <c r="J111" s="95">
        <v>0</v>
      </c>
      <c r="K111" s="95">
        <v>463</v>
      </c>
    </row>
    <row r="112" spans="4:11">
      <c r="D112" s="92">
        <v>220</v>
      </c>
      <c r="E112" s="92">
        <v>1</v>
      </c>
      <c r="F112" s="92" t="s">
        <v>170</v>
      </c>
      <c r="G112" s="93" t="s">
        <v>303</v>
      </c>
      <c r="H112" s="93"/>
      <c r="I112" s="95">
        <v>1324</v>
      </c>
      <c r="J112" s="95">
        <v>0</v>
      </c>
      <c r="K112" s="95">
        <v>1324</v>
      </c>
    </row>
    <row r="113" spans="4:11">
      <c r="D113" s="92">
        <v>224</v>
      </c>
      <c r="E113" s="92"/>
      <c r="F113" s="92"/>
      <c r="G113" s="93" t="s">
        <v>305</v>
      </c>
      <c r="H113" s="93"/>
      <c r="I113" s="95">
        <v>2799</v>
      </c>
      <c r="J113" s="95">
        <v>249</v>
      </c>
      <c r="K113" s="95">
        <v>2550</v>
      </c>
    </row>
    <row r="114" spans="4:11">
      <c r="D114" s="92">
        <v>224</v>
      </c>
      <c r="E114" s="92">
        <v>1</v>
      </c>
      <c r="F114" s="92"/>
      <c r="G114" s="93" t="s">
        <v>307</v>
      </c>
      <c r="H114" s="93"/>
      <c r="I114" s="95">
        <v>363</v>
      </c>
      <c r="J114" s="95">
        <v>249</v>
      </c>
      <c r="K114" s="95">
        <v>114</v>
      </c>
    </row>
    <row r="115" spans="4:11">
      <c r="D115" s="92">
        <v>224</v>
      </c>
      <c r="E115" s="92">
        <v>1</v>
      </c>
      <c r="F115" s="92" t="s">
        <v>140</v>
      </c>
      <c r="G115" s="93" t="s">
        <v>96</v>
      </c>
      <c r="H115" s="93"/>
      <c r="I115" s="95">
        <v>249</v>
      </c>
      <c r="J115" s="95">
        <v>249</v>
      </c>
      <c r="K115" s="95">
        <v>0</v>
      </c>
    </row>
    <row r="116" spans="4:11">
      <c r="D116" s="92">
        <v>224</v>
      </c>
      <c r="E116" s="92">
        <v>1</v>
      </c>
      <c r="F116" s="92">
        <v>6</v>
      </c>
      <c r="G116" s="93" t="s">
        <v>310</v>
      </c>
      <c r="H116" s="93"/>
      <c r="I116" s="95">
        <v>114</v>
      </c>
      <c r="J116" s="95">
        <v>0</v>
      </c>
      <c r="K116" s="95">
        <v>114</v>
      </c>
    </row>
    <row r="117" spans="4:11">
      <c r="D117" s="92">
        <v>224</v>
      </c>
      <c r="E117" s="92">
        <v>2</v>
      </c>
      <c r="F117" s="92"/>
      <c r="G117" s="93" t="s">
        <v>312</v>
      </c>
      <c r="H117" s="93"/>
      <c r="I117" s="95">
        <v>2436</v>
      </c>
      <c r="J117" s="95">
        <v>0</v>
      </c>
      <c r="K117" s="95">
        <v>2436</v>
      </c>
    </row>
    <row r="118" spans="4:11">
      <c r="D118" s="92">
        <v>224</v>
      </c>
      <c r="E118" s="92">
        <v>2</v>
      </c>
      <c r="F118" s="92">
        <v>4</v>
      </c>
      <c r="G118" s="93" t="s">
        <v>314</v>
      </c>
      <c r="H118" s="93"/>
      <c r="I118" s="95">
        <v>2436</v>
      </c>
      <c r="J118" s="95">
        <v>0</v>
      </c>
      <c r="K118" s="95">
        <v>2436</v>
      </c>
    </row>
    <row r="119" spans="4:11">
      <c r="D119" s="92" t="s">
        <v>315</v>
      </c>
      <c r="E119" s="92"/>
      <c r="F119" s="92"/>
      <c r="G119" s="93" t="s">
        <v>316</v>
      </c>
      <c r="H119" s="93"/>
      <c r="I119" s="95">
        <v>2027</v>
      </c>
      <c r="J119" s="95">
        <v>0</v>
      </c>
      <c r="K119" s="95">
        <v>2027</v>
      </c>
    </row>
    <row r="120" spans="4:11">
      <c r="D120" s="92">
        <v>230</v>
      </c>
      <c r="E120" s="92"/>
      <c r="F120" s="92"/>
      <c r="G120" s="93" t="s">
        <v>318</v>
      </c>
      <c r="H120" s="93"/>
      <c r="I120" s="95">
        <v>18500</v>
      </c>
      <c r="J120" s="95">
        <v>0</v>
      </c>
      <c r="K120" s="95">
        <v>18500</v>
      </c>
    </row>
    <row r="121" spans="4:11">
      <c r="D121" s="92">
        <v>230</v>
      </c>
      <c r="E121" s="92">
        <v>6</v>
      </c>
      <c r="F121" s="92"/>
      <c r="G121" s="93" t="s">
        <v>320</v>
      </c>
      <c r="H121" s="93"/>
      <c r="I121" s="95">
        <v>18500</v>
      </c>
      <c r="J121" s="95">
        <v>0</v>
      </c>
      <c r="K121" s="95">
        <v>18500</v>
      </c>
    </row>
    <row r="122" spans="4:11">
      <c r="D122" s="92">
        <v>230</v>
      </c>
      <c r="E122" s="92">
        <v>6</v>
      </c>
      <c r="F122" s="92">
        <v>1</v>
      </c>
      <c r="G122" s="93" t="s">
        <v>322</v>
      </c>
      <c r="H122" s="93"/>
      <c r="I122" s="95">
        <v>18500</v>
      </c>
      <c r="J122" s="95">
        <v>0</v>
      </c>
      <c r="K122" s="95">
        <v>18500</v>
      </c>
    </row>
    <row r="123" spans="4:11">
      <c r="D123" s="92">
        <v>232</v>
      </c>
      <c r="E123" s="92"/>
      <c r="F123" s="92"/>
      <c r="G123" s="93" t="s">
        <v>324</v>
      </c>
      <c r="H123" s="93"/>
      <c r="I123" s="95">
        <v>10450</v>
      </c>
      <c r="J123" s="95">
        <v>0</v>
      </c>
      <c r="K123" s="95">
        <v>10450</v>
      </c>
    </row>
    <row r="124" spans="4:11">
      <c r="D124" s="92">
        <v>232</v>
      </c>
      <c r="E124" s="92" t="s">
        <v>326</v>
      </c>
      <c r="F124" s="92" t="s">
        <v>140</v>
      </c>
      <c r="G124" s="93" t="s">
        <v>327</v>
      </c>
      <c r="H124" s="93"/>
      <c r="I124" s="95">
        <v>10450</v>
      </c>
      <c r="J124" s="95">
        <v>0</v>
      </c>
      <c r="K124" s="95">
        <v>10450</v>
      </c>
    </row>
  </sheetData>
  <autoFilter ref="A4:L124">
    <extLst/>
  </autoFilter>
  <mergeCells count="9">
    <mergeCell ref="D1:K1"/>
    <mergeCell ref="A2:I2"/>
    <mergeCell ref="J2:K2"/>
    <mergeCell ref="D3:F3"/>
    <mergeCell ref="G3:G4"/>
    <mergeCell ref="H3:H4"/>
    <mergeCell ref="I3:I4"/>
    <mergeCell ref="J3:J4"/>
    <mergeCell ref="K3:K4"/>
  </mergeCells>
  <printOptions horizontalCentered="1"/>
  <pageMargins left="0.708661417322835" right="0.708661417322835" top="0.748031496062992" bottom="0.748031496062992" header="0.31496062992126" footer="0.31496062992126"/>
  <pageSetup paperSize="9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59"/>
  <sheetViews>
    <sheetView workbookViewId="0">
      <selection activeCell="B18" sqref="B18"/>
    </sheetView>
  </sheetViews>
  <sheetFormatPr defaultColWidth="9" defaultRowHeight="13.5" outlineLevelCol="2"/>
  <cols>
    <col min="1" max="1" width="45.625" customWidth="1"/>
    <col min="2" max="2" width="45.625" style="73" customWidth="1"/>
    <col min="3" max="3" width="1.875" customWidth="1"/>
    <col min="4" max="4" width="11.5"/>
    <col min="6" max="7" width="11.5"/>
  </cols>
  <sheetData>
    <row r="1" ht="23.25" customHeight="1" spans="1:3">
      <c r="A1" s="74" t="s">
        <v>381</v>
      </c>
      <c r="B1" s="75"/>
      <c r="C1" s="33"/>
    </row>
    <row r="2" ht="30.95" customHeight="1" spans="1:3">
      <c r="A2" s="33" t="s">
        <v>2</v>
      </c>
      <c r="B2" s="76" t="s">
        <v>382</v>
      </c>
      <c r="C2" s="33"/>
    </row>
    <row r="3" ht="21.75" customHeight="1" spans="1:3">
      <c r="A3" s="40" t="s">
        <v>383</v>
      </c>
      <c r="B3" s="77" t="s">
        <v>384</v>
      </c>
      <c r="C3" s="38"/>
    </row>
    <row r="4" ht="17.25" customHeight="1" spans="1:3">
      <c r="A4" s="78" t="s">
        <v>379</v>
      </c>
      <c r="B4" s="79">
        <f>B5+B19+B47</f>
        <v>123800000</v>
      </c>
      <c r="C4" s="38"/>
    </row>
    <row r="5" ht="12.75" customHeight="1" spans="1:3">
      <c r="A5" s="80" t="s">
        <v>82</v>
      </c>
      <c r="B5" s="81">
        <f>SUM(B6:B18)</f>
        <v>111110000</v>
      </c>
      <c r="C5" s="38"/>
    </row>
    <row r="6" ht="12.75" customHeight="1" spans="1:3">
      <c r="A6" s="41" t="s">
        <v>385</v>
      </c>
      <c r="B6" s="82">
        <v>24000000</v>
      </c>
      <c r="C6" s="38"/>
    </row>
    <row r="7" ht="12.75" customHeight="1" spans="1:3">
      <c r="A7" s="41" t="s">
        <v>386</v>
      </c>
      <c r="B7" s="82">
        <v>2600000</v>
      </c>
      <c r="C7" s="38"/>
    </row>
    <row r="8" ht="12.75" customHeight="1" spans="1:3">
      <c r="A8" s="41" t="s">
        <v>387</v>
      </c>
      <c r="B8" s="82">
        <v>61660000</v>
      </c>
      <c r="C8" s="38"/>
    </row>
    <row r="9" ht="12.75" customHeight="1" spans="1:3">
      <c r="A9" s="41" t="s">
        <v>388</v>
      </c>
      <c r="B9" s="82">
        <v>0</v>
      </c>
      <c r="C9" s="38"/>
    </row>
    <row r="10" ht="12.75" customHeight="1" spans="1:3">
      <c r="A10" s="41" t="s">
        <v>389</v>
      </c>
      <c r="B10" s="82">
        <v>0</v>
      </c>
      <c r="C10" s="38"/>
    </row>
    <row r="11" ht="12.75" customHeight="1" spans="1:3">
      <c r="A11" s="41" t="s">
        <v>390</v>
      </c>
      <c r="B11" s="82">
        <v>1368684.64</v>
      </c>
      <c r="C11" s="38"/>
    </row>
    <row r="12" ht="12.75" customHeight="1" spans="1:3">
      <c r="A12" s="41" t="s">
        <v>391</v>
      </c>
      <c r="B12" s="81">
        <v>103972</v>
      </c>
      <c r="C12" s="38"/>
    </row>
    <row r="13" ht="12.75" customHeight="1" spans="1:3">
      <c r="A13" s="41" t="s">
        <v>392</v>
      </c>
      <c r="B13" s="81">
        <v>4320000</v>
      </c>
      <c r="C13" s="38"/>
    </row>
    <row r="14" ht="12.75" customHeight="1" spans="1:3">
      <c r="A14" s="41" t="s">
        <v>393</v>
      </c>
      <c r="B14" s="81">
        <v>0</v>
      </c>
      <c r="C14" s="38"/>
    </row>
    <row r="15" ht="12.75" customHeight="1" spans="1:3">
      <c r="A15" s="41" t="s">
        <v>394</v>
      </c>
      <c r="B15" s="81">
        <v>4000000</v>
      </c>
      <c r="C15" s="38"/>
    </row>
    <row r="16" ht="12.75" customHeight="1" spans="1:3">
      <c r="A16" s="41" t="s">
        <v>395</v>
      </c>
      <c r="B16" s="81">
        <v>8000000</v>
      </c>
      <c r="C16" s="38"/>
    </row>
    <row r="17" ht="12.75" customHeight="1" spans="1:3">
      <c r="A17" s="41" t="s">
        <v>396</v>
      </c>
      <c r="B17" s="81">
        <v>0</v>
      </c>
      <c r="C17" s="38"/>
    </row>
    <row r="18" ht="12.75" customHeight="1" spans="1:3">
      <c r="A18" s="41" t="s">
        <v>397</v>
      </c>
      <c r="B18" s="81">
        <v>5057343.36</v>
      </c>
      <c r="C18" s="38"/>
    </row>
    <row r="19" ht="12.75" customHeight="1" spans="1:3">
      <c r="A19" s="80" t="s">
        <v>83</v>
      </c>
      <c r="B19" s="81">
        <f>SUM(B20:B46)</f>
        <v>12190000</v>
      </c>
      <c r="C19" s="38"/>
    </row>
    <row r="20" ht="12.75" customHeight="1" spans="1:3">
      <c r="A20" s="41" t="s">
        <v>398</v>
      </c>
      <c r="B20" s="81">
        <v>1200000</v>
      </c>
      <c r="C20" s="38"/>
    </row>
    <row r="21" ht="12.75" customHeight="1" spans="1:3">
      <c r="A21" s="41" t="s">
        <v>399</v>
      </c>
      <c r="B21" s="81">
        <v>500000</v>
      </c>
      <c r="C21" s="38"/>
    </row>
    <row r="22" ht="12.75" customHeight="1" spans="1:3">
      <c r="A22" s="41" t="s">
        <v>400</v>
      </c>
      <c r="B22" s="81">
        <v>10000</v>
      </c>
      <c r="C22" s="38"/>
    </row>
    <row r="23" ht="12.75" customHeight="1" spans="1:3">
      <c r="A23" s="41" t="s">
        <v>401</v>
      </c>
      <c r="B23" s="81">
        <v>60000</v>
      </c>
      <c r="C23" s="38"/>
    </row>
    <row r="24" ht="12.75" customHeight="1" spans="1:3">
      <c r="A24" s="41" t="s">
        <v>402</v>
      </c>
      <c r="B24" s="81">
        <v>60000</v>
      </c>
      <c r="C24" s="38"/>
    </row>
    <row r="25" ht="12.75" customHeight="1" spans="1:3">
      <c r="A25" s="41" t="s">
        <v>403</v>
      </c>
      <c r="B25" s="81">
        <v>0</v>
      </c>
      <c r="C25" s="38"/>
    </row>
    <row r="26" ht="12.75" customHeight="1" spans="1:3">
      <c r="A26" s="41" t="s">
        <v>404</v>
      </c>
      <c r="B26" s="81">
        <v>50000</v>
      </c>
      <c r="C26" s="38"/>
    </row>
    <row r="27" ht="12.75" customHeight="1" spans="1:3">
      <c r="A27" s="41" t="s">
        <v>405</v>
      </c>
      <c r="B27" s="82">
        <v>0</v>
      </c>
      <c r="C27" s="38"/>
    </row>
    <row r="28" ht="12.75" customHeight="1" spans="1:3">
      <c r="A28" s="41" t="s">
        <v>406</v>
      </c>
      <c r="B28" s="82">
        <v>40000</v>
      </c>
      <c r="C28" s="38"/>
    </row>
    <row r="29" ht="12.75" customHeight="1" spans="1:3">
      <c r="A29" s="41" t="s">
        <v>407</v>
      </c>
      <c r="B29" s="82">
        <v>120000</v>
      </c>
      <c r="C29" s="38"/>
    </row>
    <row r="30" ht="12.75" customHeight="1" spans="1:3">
      <c r="A30" s="41" t="s">
        <v>408</v>
      </c>
      <c r="B30" s="82">
        <v>20000</v>
      </c>
      <c r="C30" s="38"/>
    </row>
    <row r="31" ht="12.75" customHeight="1" spans="1:3">
      <c r="A31" s="41" t="s">
        <v>409</v>
      </c>
      <c r="B31" s="82">
        <v>90000</v>
      </c>
      <c r="C31" s="38"/>
    </row>
    <row r="32" ht="12.75" customHeight="1" spans="1:3">
      <c r="A32" s="41" t="s">
        <v>410</v>
      </c>
      <c r="B32" s="82">
        <v>70000</v>
      </c>
      <c r="C32" s="38"/>
    </row>
    <row r="33" ht="12.75" customHeight="1" spans="1:3">
      <c r="A33" s="41" t="s">
        <v>411</v>
      </c>
      <c r="B33" s="82">
        <v>50000</v>
      </c>
      <c r="C33" s="38"/>
    </row>
    <row r="34" ht="12.75" customHeight="1" spans="1:3">
      <c r="A34" s="41" t="s">
        <v>412</v>
      </c>
      <c r="B34" s="82">
        <v>60000</v>
      </c>
      <c r="C34" s="38"/>
    </row>
    <row r="35" ht="12.75" customHeight="1" spans="1:3">
      <c r="A35" s="41" t="s">
        <v>413</v>
      </c>
      <c r="B35" s="82">
        <v>875000</v>
      </c>
      <c r="C35" s="38"/>
    </row>
    <row r="36" ht="12.75" customHeight="1" spans="1:3">
      <c r="A36" s="41" t="s">
        <v>414</v>
      </c>
      <c r="B36" s="82">
        <v>0</v>
      </c>
      <c r="C36" s="38"/>
    </row>
    <row r="37" ht="12.75" customHeight="1" spans="1:3">
      <c r="A37" s="41" t="s">
        <v>415</v>
      </c>
      <c r="B37" s="82">
        <v>0</v>
      </c>
      <c r="C37" s="38"/>
    </row>
    <row r="38" ht="12.75" customHeight="1" spans="1:3">
      <c r="A38" s="41" t="s">
        <v>416</v>
      </c>
      <c r="B38" s="82">
        <v>0</v>
      </c>
      <c r="C38" s="38"/>
    </row>
    <row r="39" ht="12.75" customHeight="1" spans="1:3">
      <c r="A39" s="41" t="s">
        <v>417</v>
      </c>
      <c r="B39" s="82">
        <v>2470000</v>
      </c>
      <c r="C39" s="38"/>
    </row>
    <row r="40" ht="12.75" customHeight="1" spans="1:3">
      <c r="A40" s="41" t="s">
        <v>418</v>
      </c>
      <c r="B40" s="82">
        <v>100000</v>
      </c>
      <c r="C40" s="38"/>
    </row>
    <row r="41" ht="12.75" customHeight="1" spans="1:3">
      <c r="A41" s="41" t="s">
        <v>419</v>
      </c>
      <c r="B41" s="82">
        <v>2230000</v>
      </c>
      <c r="C41" s="38"/>
    </row>
    <row r="42" ht="12.75" customHeight="1" spans="1:3">
      <c r="A42" s="41" t="s">
        <v>420</v>
      </c>
      <c r="B42" s="82">
        <v>280000</v>
      </c>
      <c r="C42" s="38"/>
    </row>
    <row r="43" ht="12.75" customHeight="1" spans="1:3">
      <c r="A43" s="41" t="s">
        <v>421</v>
      </c>
      <c r="B43" s="82">
        <v>50000</v>
      </c>
      <c r="C43" s="38"/>
    </row>
    <row r="44" ht="12.75" customHeight="1" spans="1:3">
      <c r="A44" s="41" t="s">
        <v>422</v>
      </c>
      <c r="B44" s="82">
        <v>1840000</v>
      </c>
      <c r="C44" s="38"/>
    </row>
    <row r="45" ht="12.75" customHeight="1" spans="1:3">
      <c r="A45" s="41" t="s">
        <v>423</v>
      </c>
      <c r="B45" s="82">
        <v>0</v>
      </c>
      <c r="C45" s="38"/>
    </row>
    <row r="46" ht="12.75" customHeight="1" spans="1:3">
      <c r="A46" s="41" t="s">
        <v>424</v>
      </c>
      <c r="B46" s="82">
        <v>2015000</v>
      </c>
      <c r="C46" s="38"/>
    </row>
    <row r="47" customHeight="1" spans="1:3">
      <c r="A47" s="80" t="s">
        <v>425</v>
      </c>
      <c r="B47" s="82">
        <v>500000</v>
      </c>
      <c r="C47" s="38"/>
    </row>
    <row r="48" ht="12.75" customHeight="1" spans="1:3">
      <c r="A48" s="41" t="s">
        <v>426</v>
      </c>
      <c r="B48" s="81">
        <v>0</v>
      </c>
      <c r="C48" s="38"/>
    </row>
    <row r="49" ht="12.75" customHeight="1" spans="1:3">
      <c r="A49" s="41" t="s">
        <v>427</v>
      </c>
      <c r="B49" s="81">
        <v>360000</v>
      </c>
      <c r="C49" s="38"/>
    </row>
    <row r="50" ht="12.75" customHeight="1" spans="1:3">
      <c r="A50" s="41" t="s">
        <v>428</v>
      </c>
      <c r="B50" s="81">
        <v>0</v>
      </c>
      <c r="C50" s="38"/>
    </row>
    <row r="51" ht="12.75" customHeight="1" spans="1:3">
      <c r="A51" s="41" t="s">
        <v>429</v>
      </c>
      <c r="B51" s="81">
        <v>0</v>
      </c>
      <c r="C51" s="38"/>
    </row>
    <row r="52" ht="12.75" customHeight="1" spans="1:3">
      <c r="A52" s="41" t="s">
        <v>430</v>
      </c>
      <c r="B52" s="81">
        <v>40000</v>
      </c>
      <c r="C52" s="38"/>
    </row>
    <row r="53" ht="12.75" customHeight="1" spans="1:3">
      <c r="A53" s="41" t="s">
        <v>431</v>
      </c>
      <c r="B53" s="81">
        <v>0</v>
      </c>
      <c r="C53" s="38"/>
    </row>
    <row r="54" ht="12.75" customHeight="1" spans="1:3">
      <c r="A54" s="41" t="s">
        <v>432</v>
      </c>
      <c r="B54" s="81">
        <v>0</v>
      </c>
      <c r="C54" s="38"/>
    </row>
    <row r="55" ht="12.75" customHeight="1" spans="1:3">
      <c r="A55" s="41" t="s">
        <v>433</v>
      </c>
      <c r="B55" s="81">
        <v>0</v>
      </c>
      <c r="C55" s="38"/>
    </row>
    <row r="56" ht="12.75" customHeight="1" spans="1:3">
      <c r="A56" s="41" t="s">
        <v>434</v>
      </c>
      <c r="B56" s="81">
        <v>100000</v>
      </c>
      <c r="C56" s="38"/>
    </row>
    <row r="57" customHeight="1" spans="1:3">
      <c r="A57" s="41" t="s">
        <v>435</v>
      </c>
      <c r="B57" s="81">
        <v>0</v>
      </c>
      <c r="C57" s="38"/>
    </row>
    <row r="58" ht="12.75" customHeight="1" spans="1:3">
      <c r="A58" s="41" t="s">
        <v>436</v>
      </c>
      <c r="B58" s="81">
        <v>0</v>
      </c>
      <c r="C58" s="38"/>
    </row>
    <row r="59" ht="20.25" customHeight="1" spans="1:3">
      <c r="A59" s="38"/>
      <c r="B59" s="83"/>
      <c r="C59" s="33"/>
    </row>
  </sheetData>
  <mergeCells count="1">
    <mergeCell ref="A1:B1"/>
  </mergeCells>
  <printOptions horizontalCentered="1"/>
  <pageMargins left="0.708661417322835" right="0.708661417322835" top="0.748031496062992" bottom="0.748031496062992" header="0.31496062992126" footer="0.31496062992126"/>
  <pageSetup paperSize="9" scale="9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workbookViewId="0">
      <selection activeCell="G20" sqref="G20"/>
    </sheetView>
  </sheetViews>
  <sheetFormatPr defaultColWidth="9" defaultRowHeight="13.5"/>
  <cols>
    <col min="1" max="1" width="9.5" style="58" customWidth="1"/>
    <col min="2" max="2" width="29.125" style="58" customWidth="1"/>
    <col min="3" max="3" width="9" style="58" hidden="1" customWidth="1"/>
    <col min="4" max="7" width="10.75" style="58" customWidth="1"/>
    <col min="8" max="8" width="12" style="58" customWidth="1"/>
    <col min="9" max="9" width="12.75" style="58" customWidth="1"/>
    <col min="10" max="10" width="10.75" style="58" customWidth="1"/>
    <col min="11" max="11" width="2" style="58" customWidth="1"/>
    <col min="12" max="16384" width="9" style="58"/>
  </cols>
  <sheetData>
    <row r="1" ht="25.9" customHeight="1" spans="1:11">
      <c r="A1" s="59" t="s">
        <v>437</v>
      </c>
      <c r="B1" s="59"/>
      <c r="C1" s="59"/>
      <c r="D1" s="59"/>
      <c r="E1" s="59"/>
      <c r="F1" s="59"/>
      <c r="G1" s="59"/>
      <c r="H1" s="59"/>
      <c r="I1" s="59"/>
      <c r="J1" s="59"/>
      <c r="K1" s="71"/>
    </row>
    <row r="2" ht="21.75" customHeight="1" spans="1:11">
      <c r="A2" s="60" t="s">
        <v>2</v>
      </c>
      <c r="B2" s="60"/>
      <c r="C2" s="60"/>
      <c r="D2" s="60"/>
      <c r="E2" s="60"/>
      <c r="F2" s="60"/>
      <c r="G2" s="61"/>
      <c r="H2" s="62" t="s">
        <v>68</v>
      </c>
      <c r="I2" s="62"/>
      <c r="J2" s="62"/>
      <c r="K2" s="71"/>
    </row>
    <row r="3" ht="18.75" customHeight="1" spans="1:11">
      <c r="A3" s="63" t="s">
        <v>47</v>
      </c>
      <c r="B3" s="63" t="s">
        <v>48</v>
      </c>
      <c r="C3" s="63" t="s">
        <v>49</v>
      </c>
      <c r="D3" s="9" t="s">
        <v>438</v>
      </c>
      <c r="E3" s="63" t="s">
        <v>439</v>
      </c>
      <c r="F3" s="63"/>
      <c r="G3" s="63"/>
      <c r="H3" s="63"/>
      <c r="I3" s="63"/>
      <c r="J3" s="63"/>
      <c r="K3" s="72"/>
    </row>
    <row r="4" ht="18.75" customHeight="1" spans="1:11">
      <c r="A4" s="63"/>
      <c r="B4" s="63"/>
      <c r="C4" s="63"/>
      <c r="D4" s="9"/>
      <c r="E4" s="63" t="s">
        <v>440</v>
      </c>
      <c r="F4" s="63" t="s">
        <v>413</v>
      </c>
      <c r="G4" s="63" t="s">
        <v>441</v>
      </c>
      <c r="H4" s="63"/>
      <c r="I4" s="63"/>
      <c r="J4" s="63" t="s">
        <v>442</v>
      </c>
      <c r="K4" s="72"/>
    </row>
    <row r="5" ht="18.75" customHeight="1" spans="1:11">
      <c r="A5" s="63"/>
      <c r="B5" s="63"/>
      <c r="C5" s="64"/>
      <c r="D5" s="9"/>
      <c r="E5" s="63"/>
      <c r="F5" s="63"/>
      <c r="G5" s="65" t="s">
        <v>81</v>
      </c>
      <c r="H5" s="65" t="s">
        <v>443</v>
      </c>
      <c r="I5" s="65" t="s">
        <v>444</v>
      </c>
      <c r="J5" s="63"/>
      <c r="K5" s="72"/>
    </row>
    <row r="6" spans="1:10">
      <c r="A6" s="66" t="s">
        <v>379</v>
      </c>
      <c r="B6" s="67"/>
      <c r="C6" s="68"/>
      <c r="D6" s="68"/>
      <c r="E6" s="69">
        <f t="shared" ref="E6:H6" si="0">(E7)</f>
        <v>94.5</v>
      </c>
      <c r="F6" s="69">
        <f t="shared" si="0"/>
        <v>87.5</v>
      </c>
      <c r="G6" s="69">
        <f t="shared" si="0"/>
        <v>5</v>
      </c>
      <c r="H6" s="69">
        <f t="shared" si="0"/>
        <v>0</v>
      </c>
      <c r="I6" s="69">
        <v>5</v>
      </c>
      <c r="J6" s="69">
        <f>(J7)</f>
        <v>2</v>
      </c>
    </row>
    <row r="7" customHeight="1" spans="1:10">
      <c r="A7" s="9">
        <v>746</v>
      </c>
      <c r="B7" s="10" t="s">
        <v>65</v>
      </c>
      <c r="C7" s="68"/>
      <c r="D7" s="69"/>
      <c r="E7" s="69">
        <f>I7+F7+J7</f>
        <v>94.5</v>
      </c>
      <c r="F7" s="69">
        <v>87.5</v>
      </c>
      <c r="G7" s="69">
        <v>5</v>
      </c>
      <c r="H7" s="69">
        <v>0</v>
      </c>
      <c r="I7" s="69">
        <v>5</v>
      </c>
      <c r="J7" s="69">
        <v>2</v>
      </c>
    </row>
    <row r="8" spans="1:10">
      <c r="A8" s="68"/>
      <c r="B8" s="68"/>
      <c r="C8" s="68"/>
      <c r="D8" s="68"/>
      <c r="E8" s="70"/>
      <c r="F8" s="70"/>
      <c r="G8" s="70"/>
      <c r="H8" s="70"/>
      <c r="I8" s="70"/>
      <c r="J8" s="70"/>
    </row>
    <row r="9" spans="1:10">
      <c r="A9" s="68"/>
      <c r="B9" s="68"/>
      <c r="C9" s="68"/>
      <c r="D9" s="68"/>
      <c r="E9" s="70"/>
      <c r="F9" s="70"/>
      <c r="G9" s="70"/>
      <c r="H9" s="70"/>
      <c r="I9" s="70"/>
      <c r="J9" s="70"/>
    </row>
    <row r="10" spans="1:10">
      <c r="A10" s="68"/>
      <c r="B10" s="68"/>
      <c r="C10" s="68"/>
      <c r="D10" s="68"/>
      <c r="E10" s="70"/>
      <c r="F10" s="70"/>
      <c r="G10" s="70"/>
      <c r="H10" s="70"/>
      <c r="I10" s="70"/>
      <c r="J10" s="70"/>
    </row>
    <row r="11" spans="1:10">
      <c r="A11" s="68"/>
      <c r="B11" s="68"/>
      <c r="C11" s="68"/>
      <c r="D11" s="68"/>
      <c r="E11" s="68"/>
      <c r="F11" s="68"/>
      <c r="G11" s="68"/>
      <c r="H11" s="68"/>
      <c r="I11" s="68"/>
      <c r="J11" s="68"/>
    </row>
    <row r="12" spans="1:10">
      <c r="A12" s="68"/>
      <c r="B12" s="68"/>
      <c r="C12" s="68"/>
      <c r="D12" s="68"/>
      <c r="E12" s="68"/>
      <c r="F12" s="68"/>
      <c r="G12" s="68"/>
      <c r="H12" s="68"/>
      <c r="I12" s="68"/>
      <c r="J12" s="68"/>
    </row>
    <row r="13" spans="1:10">
      <c r="A13" s="68"/>
      <c r="B13" s="68"/>
      <c r="C13" s="68"/>
      <c r="D13" s="68"/>
      <c r="E13" s="68"/>
      <c r="F13" s="68"/>
      <c r="G13" s="68"/>
      <c r="H13" s="68"/>
      <c r="I13" s="68"/>
      <c r="J13" s="68"/>
    </row>
    <row r="14" spans="1:10">
      <c r="A14" s="68"/>
      <c r="B14" s="68"/>
      <c r="C14" s="68"/>
      <c r="D14" s="68"/>
      <c r="E14" s="68"/>
      <c r="F14" s="68"/>
      <c r="G14" s="68"/>
      <c r="H14" s="68"/>
      <c r="I14" s="68"/>
      <c r="J14" s="68"/>
    </row>
  </sheetData>
  <mergeCells count="13">
    <mergeCell ref="A1:J1"/>
    <mergeCell ref="A2:F2"/>
    <mergeCell ref="H2:J2"/>
    <mergeCell ref="E3:J3"/>
    <mergeCell ref="G4:I4"/>
    <mergeCell ref="A6:B6"/>
    <mergeCell ref="A3:A5"/>
    <mergeCell ref="B3:B5"/>
    <mergeCell ref="C3:C4"/>
    <mergeCell ref="D3:D5"/>
    <mergeCell ref="E4:E5"/>
    <mergeCell ref="F4:F5"/>
    <mergeCell ref="J4:J5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opLeftCell="D1" workbookViewId="0">
      <selection activeCell="G20" sqref="G20"/>
    </sheetView>
  </sheetViews>
  <sheetFormatPr defaultColWidth="9" defaultRowHeight="13.5"/>
  <cols>
    <col min="1" max="3" width="9" hidden="1" customWidth="1"/>
    <col min="4" max="6" width="6.625" style="32" customWidth="1"/>
    <col min="7" max="7" width="46.5" customWidth="1"/>
    <col min="8" max="8" width="9" hidden="1" customWidth="1"/>
    <col min="9" max="9" width="15.125" customWidth="1"/>
    <col min="10" max="10" width="15.5" customWidth="1"/>
    <col min="11" max="11" width="17.5" customWidth="1"/>
  </cols>
  <sheetData>
    <row r="1" ht="24" customHeight="1" spans="1:11">
      <c r="A1" s="33" t="s">
        <v>445</v>
      </c>
      <c r="B1" s="34"/>
      <c r="C1" s="34"/>
      <c r="D1" s="35" t="s">
        <v>446</v>
      </c>
      <c r="E1" s="35"/>
      <c r="F1" s="35"/>
      <c r="G1" s="36"/>
      <c r="H1" s="36"/>
      <c r="I1" s="36"/>
      <c r="J1" s="36"/>
      <c r="K1" s="36"/>
    </row>
    <row r="2" ht="18" customHeight="1" spans="1:11">
      <c r="A2" s="33"/>
      <c r="B2" s="34"/>
      <c r="C2" s="34"/>
      <c r="D2" s="37" t="s">
        <v>2</v>
      </c>
      <c r="E2" s="37"/>
      <c r="F2" s="37"/>
      <c r="G2" s="38"/>
      <c r="H2" s="38"/>
      <c r="I2" s="38"/>
      <c r="J2" s="38"/>
      <c r="K2" s="54" t="s">
        <v>447</v>
      </c>
    </row>
    <row r="3" ht="18" customHeight="1" spans="1:11">
      <c r="A3" s="34" t="s">
        <v>47</v>
      </c>
      <c r="B3" s="34" t="s">
        <v>48</v>
      </c>
      <c r="C3" s="34" t="s">
        <v>438</v>
      </c>
      <c r="D3" s="39" t="s">
        <v>448</v>
      </c>
      <c r="E3" s="39"/>
      <c r="F3" s="39"/>
      <c r="G3" s="40" t="s">
        <v>378</v>
      </c>
      <c r="H3" s="41" t="s">
        <v>49</v>
      </c>
      <c r="I3" s="40" t="s">
        <v>379</v>
      </c>
      <c r="J3" s="40" t="s">
        <v>73</v>
      </c>
      <c r="K3" s="40" t="s">
        <v>74</v>
      </c>
    </row>
    <row r="4" ht="18" customHeight="1" spans="1:11">
      <c r="A4" s="34"/>
      <c r="B4" s="34"/>
      <c r="C4" s="34"/>
      <c r="D4" s="39" t="s">
        <v>78</v>
      </c>
      <c r="E4" s="39" t="s">
        <v>79</v>
      </c>
      <c r="F4" s="39" t="s">
        <v>80</v>
      </c>
      <c r="G4" s="40"/>
      <c r="H4" s="41"/>
      <c r="I4" s="40"/>
      <c r="J4" s="40"/>
      <c r="K4" s="40"/>
    </row>
    <row r="5" ht="18" customHeight="1" spans="1:11">
      <c r="A5" s="34" t="s">
        <v>379</v>
      </c>
      <c r="B5" s="34"/>
      <c r="C5" s="34"/>
      <c r="D5" s="39"/>
      <c r="E5" s="39"/>
      <c r="F5" s="39"/>
      <c r="G5" s="40" t="s">
        <v>81</v>
      </c>
      <c r="H5" s="41"/>
      <c r="I5" s="55">
        <f>+I6+I10+I12</f>
        <v>126687</v>
      </c>
      <c r="J5" s="55">
        <f t="shared" ref="J5:K5" si="0">+J6+J10+J12</f>
        <v>0</v>
      </c>
      <c r="K5" s="55">
        <f t="shared" si="0"/>
        <v>126687</v>
      </c>
    </row>
    <row r="6" s="31" customFormat="1" ht="18" customHeight="1" spans="1:11">
      <c r="A6" s="42">
        <v>746</v>
      </c>
      <c r="B6" s="42" t="s">
        <v>449</v>
      </c>
      <c r="C6" s="42">
        <v>201</v>
      </c>
      <c r="D6" s="43">
        <v>212</v>
      </c>
      <c r="E6" s="43">
        <v>8</v>
      </c>
      <c r="F6" s="43"/>
      <c r="G6" s="44" t="s">
        <v>247</v>
      </c>
      <c r="H6" s="45"/>
      <c r="I6" s="56">
        <f>SUM(I7:I9)</f>
        <v>122087</v>
      </c>
      <c r="J6" s="56">
        <f t="shared" ref="J6:K6" si="1">SUM(J7:J9)</f>
        <v>0</v>
      </c>
      <c r="K6" s="56">
        <f t="shared" si="1"/>
        <v>122087</v>
      </c>
    </row>
    <row r="7" ht="18" customHeight="1" spans="1:12">
      <c r="A7" s="34">
        <v>746</v>
      </c>
      <c r="B7" s="34" t="s">
        <v>449</v>
      </c>
      <c r="C7" s="34">
        <v>20103</v>
      </c>
      <c r="D7" s="46">
        <v>212</v>
      </c>
      <c r="E7" s="46">
        <v>8</v>
      </c>
      <c r="F7" s="46">
        <v>1</v>
      </c>
      <c r="G7" s="44" t="s">
        <v>249</v>
      </c>
      <c r="H7" s="41"/>
      <c r="I7" s="56">
        <v>24248</v>
      </c>
      <c r="J7" s="56">
        <v>0</v>
      </c>
      <c r="K7" s="56">
        <v>24248</v>
      </c>
      <c r="L7" s="31"/>
    </row>
    <row r="8" ht="18" customHeight="1" spans="1:12">
      <c r="A8" s="34">
        <v>746</v>
      </c>
      <c r="B8" s="34" t="s">
        <v>449</v>
      </c>
      <c r="C8" s="34">
        <v>2010301</v>
      </c>
      <c r="D8" s="46">
        <v>212</v>
      </c>
      <c r="E8" s="46">
        <v>8</v>
      </c>
      <c r="F8" s="47">
        <v>2</v>
      </c>
      <c r="G8" s="44" t="s">
        <v>251</v>
      </c>
      <c r="H8" s="41"/>
      <c r="I8" s="56">
        <v>78139</v>
      </c>
      <c r="J8" s="56">
        <v>0</v>
      </c>
      <c r="K8" s="56">
        <v>78139</v>
      </c>
      <c r="L8" s="31"/>
    </row>
    <row r="9" s="31" customFormat="1" ht="18" customHeight="1" spans="1:11">
      <c r="A9" s="42">
        <v>742</v>
      </c>
      <c r="B9" s="42" t="s">
        <v>450</v>
      </c>
      <c r="C9" s="42">
        <v>20103</v>
      </c>
      <c r="D9" s="48">
        <v>212</v>
      </c>
      <c r="E9" s="48" t="s">
        <v>253</v>
      </c>
      <c r="F9" s="48">
        <v>3</v>
      </c>
      <c r="G9" s="44" t="s">
        <v>254</v>
      </c>
      <c r="H9" s="44"/>
      <c r="I9" s="56">
        <v>19700</v>
      </c>
      <c r="J9" s="56">
        <v>0</v>
      </c>
      <c r="K9" s="56">
        <v>19700</v>
      </c>
    </row>
    <row r="10" s="31" customFormat="1" ht="18" customHeight="1" spans="1:11">
      <c r="A10" s="42"/>
      <c r="B10" s="42"/>
      <c r="C10" s="42"/>
      <c r="D10" s="43">
        <v>212</v>
      </c>
      <c r="E10" s="43">
        <v>13</v>
      </c>
      <c r="F10" s="43"/>
      <c r="G10" s="44" t="s">
        <v>256</v>
      </c>
      <c r="H10" s="49"/>
      <c r="I10" s="56">
        <f>I11</f>
        <v>1000</v>
      </c>
      <c r="J10" s="56">
        <v>0</v>
      </c>
      <c r="K10" s="56">
        <f>K11</f>
        <v>1000</v>
      </c>
    </row>
    <row r="11" s="31" customFormat="1" ht="18" customHeight="1" spans="1:11">
      <c r="A11" s="50"/>
      <c r="B11" s="50"/>
      <c r="C11" s="50"/>
      <c r="D11" s="43">
        <v>212</v>
      </c>
      <c r="E11" s="43">
        <v>13</v>
      </c>
      <c r="F11" s="43">
        <v>99</v>
      </c>
      <c r="G11" s="44" t="s">
        <v>258</v>
      </c>
      <c r="H11" s="49"/>
      <c r="I11" s="56">
        <v>1000</v>
      </c>
      <c r="J11" s="56">
        <v>0</v>
      </c>
      <c r="K11" s="56">
        <v>1000</v>
      </c>
    </row>
    <row r="12" s="31" customFormat="1" spans="4:11">
      <c r="D12" s="43">
        <v>212</v>
      </c>
      <c r="E12" s="43">
        <v>14</v>
      </c>
      <c r="F12" s="43"/>
      <c r="G12" s="44" t="s">
        <v>260</v>
      </c>
      <c r="H12" s="49"/>
      <c r="I12" s="56">
        <f>I13</f>
        <v>3600</v>
      </c>
      <c r="J12" s="56">
        <v>0</v>
      </c>
      <c r="K12" s="56">
        <f>K13</f>
        <v>3600</v>
      </c>
    </row>
    <row r="13" s="31" customFormat="1" spans="4:11">
      <c r="D13" s="43">
        <v>212</v>
      </c>
      <c r="E13" s="43">
        <v>14</v>
      </c>
      <c r="F13" s="51">
        <v>99</v>
      </c>
      <c r="G13" s="44" t="s">
        <v>262</v>
      </c>
      <c r="H13" s="49"/>
      <c r="I13" s="56">
        <v>3600</v>
      </c>
      <c r="J13" s="56">
        <v>0</v>
      </c>
      <c r="K13" s="56">
        <v>3600</v>
      </c>
    </row>
    <row r="14" spans="4:12">
      <c r="D14" s="52"/>
      <c r="E14" s="52"/>
      <c r="F14" s="52"/>
      <c r="G14" s="44"/>
      <c r="H14" s="53"/>
      <c r="I14" s="57"/>
      <c r="J14" s="57"/>
      <c r="K14" s="57"/>
      <c r="L14" s="31"/>
    </row>
    <row r="15" spans="9:12">
      <c r="I15" s="31"/>
      <c r="J15" s="31"/>
      <c r="K15" s="31"/>
      <c r="L15" s="31"/>
    </row>
    <row r="16" spans="9:12">
      <c r="I16" s="31"/>
      <c r="J16" s="31"/>
      <c r="K16" s="31"/>
      <c r="L16" s="31"/>
    </row>
  </sheetData>
  <mergeCells count="8">
    <mergeCell ref="D1:K1"/>
    <mergeCell ref="D2:J2"/>
    <mergeCell ref="D3:F3"/>
    <mergeCell ref="G3:G4"/>
    <mergeCell ref="H3:H4"/>
    <mergeCell ref="I3:I4"/>
    <mergeCell ref="J3:J4"/>
    <mergeCell ref="K3:K4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workbookViewId="0">
      <selection activeCell="C11" sqref="C11"/>
    </sheetView>
  </sheetViews>
  <sheetFormatPr defaultColWidth="9" defaultRowHeight="13.5" outlineLevelCol="6"/>
  <cols>
    <col min="1" max="1" width="24.75" style="1" customWidth="1"/>
    <col min="2" max="2" width="11.875" style="1" customWidth="1"/>
    <col min="3" max="3" width="10.125" style="1"/>
    <col min="4" max="4" width="12" style="1" customWidth="1"/>
    <col min="5" max="6" width="14.375" style="1" customWidth="1"/>
    <col min="7" max="7" width="18.125" style="1" customWidth="1"/>
    <col min="8" max="16384" width="9" style="1"/>
  </cols>
  <sheetData>
    <row r="1" ht="25.9" customHeight="1" spans="1:7">
      <c r="A1" s="19" t="s">
        <v>451</v>
      </c>
      <c r="B1" s="19"/>
      <c r="C1" s="19"/>
      <c r="D1" s="19"/>
      <c r="E1" s="19"/>
      <c r="F1" s="19"/>
      <c r="G1" s="19"/>
    </row>
    <row r="3" spans="1:7">
      <c r="A3" s="4" t="s">
        <v>2</v>
      </c>
      <c r="B3" s="4"/>
      <c r="C3" s="4"/>
      <c r="D3" s="4"/>
      <c r="E3" s="20"/>
      <c r="F3" s="20"/>
      <c r="G3" s="21" t="s">
        <v>46</v>
      </c>
    </row>
    <row r="4" ht="19.15" customHeight="1" spans="1:7">
      <c r="A4" s="22" t="s">
        <v>48</v>
      </c>
      <c r="B4" s="23" t="s">
        <v>452</v>
      </c>
      <c r="C4" s="23" t="s">
        <v>453</v>
      </c>
      <c r="D4" s="23" t="s">
        <v>454</v>
      </c>
      <c r="E4" s="23"/>
      <c r="F4" s="23" t="s">
        <v>455</v>
      </c>
      <c r="G4" s="23"/>
    </row>
    <row r="5" ht="24.6" customHeight="1" spans="1:7">
      <c r="A5" s="22"/>
      <c r="B5" s="23"/>
      <c r="C5" s="23"/>
      <c r="D5" s="23" t="s">
        <v>456</v>
      </c>
      <c r="E5" s="23"/>
      <c r="F5" s="23" t="s">
        <v>457</v>
      </c>
      <c r="G5" s="23"/>
    </row>
    <row r="6" ht="27" spans="1:7">
      <c r="A6" s="22"/>
      <c r="B6" s="23"/>
      <c r="C6" s="23"/>
      <c r="D6" s="23" t="s">
        <v>458</v>
      </c>
      <c r="E6" s="23" t="s">
        <v>459</v>
      </c>
      <c r="F6" s="23" t="s">
        <v>460</v>
      </c>
      <c r="G6" s="23" t="s">
        <v>459</v>
      </c>
    </row>
    <row r="7" ht="57" customHeight="1" spans="1:7">
      <c r="A7" s="24" t="s">
        <v>65</v>
      </c>
      <c r="B7" s="25" t="s">
        <v>85</v>
      </c>
      <c r="C7" s="26">
        <f>'01收支总表'!D11</f>
        <v>9170</v>
      </c>
      <c r="D7" s="27" t="s">
        <v>461</v>
      </c>
      <c r="E7" s="28" t="s">
        <v>462</v>
      </c>
      <c r="F7" s="27" t="s">
        <v>463</v>
      </c>
      <c r="G7" s="28" t="s">
        <v>464</v>
      </c>
    </row>
    <row r="8" ht="48" customHeight="1" spans="1:7">
      <c r="A8" s="24" t="s">
        <v>65</v>
      </c>
      <c r="B8" s="29" t="s">
        <v>86</v>
      </c>
      <c r="C8" s="26">
        <f>'01收支总表'!D12</f>
        <v>214441</v>
      </c>
      <c r="D8" s="27" t="s">
        <v>461</v>
      </c>
      <c r="E8" s="28" t="s">
        <v>465</v>
      </c>
      <c r="F8" s="27" t="s">
        <v>463</v>
      </c>
      <c r="G8" s="28" t="s">
        <v>466</v>
      </c>
    </row>
    <row r="9" ht="89.1" customHeight="1" spans="1:7">
      <c r="A9" s="24" t="s">
        <v>65</v>
      </c>
      <c r="B9" s="25" t="s">
        <v>467</v>
      </c>
      <c r="C9" s="26">
        <f>'01收支总表'!D13</f>
        <v>127975</v>
      </c>
      <c r="D9" s="27" t="s">
        <v>461</v>
      </c>
      <c r="E9" s="28" t="s">
        <v>468</v>
      </c>
      <c r="F9" s="27" t="s">
        <v>463</v>
      </c>
      <c r="G9" s="28" t="s">
        <v>469</v>
      </c>
    </row>
    <row r="10" ht="56.1" customHeight="1" spans="1:7">
      <c r="A10" s="24" t="s">
        <v>65</v>
      </c>
      <c r="B10" s="25" t="s">
        <v>470</v>
      </c>
      <c r="C10" s="26">
        <f>'01收支总表'!D14</f>
        <v>335</v>
      </c>
      <c r="D10" s="27" t="s">
        <v>461</v>
      </c>
      <c r="E10" s="28" t="s">
        <v>471</v>
      </c>
      <c r="F10" s="27" t="s">
        <v>463</v>
      </c>
      <c r="G10" s="28" t="s">
        <v>471</v>
      </c>
    </row>
    <row r="11" ht="56.1" customHeight="1" spans="1:7">
      <c r="A11" s="24" t="s">
        <v>65</v>
      </c>
      <c r="B11" s="25" t="s">
        <v>89</v>
      </c>
      <c r="C11" s="26">
        <f>'01收支总表'!D15</f>
        <v>7470</v>
      </c>
      <c r="D11" s="27" t="s">
        <v>461</v>
      </c>
      <c r="E11" s="28" t="s">
        <v>472</v>
      </c>
      <c r="F11" s="27" t="s">
        <v>463</v>
      </c>
      <c r="G11" s="28" t="s">
        <v>473</v>
      </c>
    </row>
    <row r="12" ht="45" customHeight="1" spans="1:7">
      <c r="A12" s="24" t="s">
        <v>65</v>
      </c>
      <c r="B12" s="25" t="s">
        <v>474</v>
      </c>
      <c r="C12" s="26">
        <f>'01收支总表'!D16</f>
        <v>20527</v>
      </c>
      <c r="D12" s="27" t="s">
        <v>461</v>
      </c>
      <c r="E12" s="28" t="s">
        <v>471</v>
      </c>
      <c r="F12" s="27" t="s">
        <v>463</v>
      </c>
      <c r="G12" s="28" t="s">
        <v>471</v>
      </c>
    </row>
    <row r="13" spans="3:7">
      <c r="C13" s="30"/>
      <c r="F13" s="18"/>
      <c r="G13" s="18"/>
    </row>
  </sheetData>
  <mergeCells count="10">
    <mergeCell ref="A1:G1"/>
    <mergeCell ref="E3:F3"/>
    <mergeCell ref="D4:E4"/>
    <mergeCell ref="F4:G4"/>
    <mergeCell ref="D5:E5"/>
    <mergeCell ref="F5:G5"/>
    <mergeCell ref="F13:G13"/>
    <mergeCell ref="A4:A6"/>
    <mergeCell ref="B4:B6"/>
    <mergeCell ref="C4:C6"/>
  </mergeCells>
  <printOptions horizontalCentered="1"/>
  <pageMargins left="0.786805555555556" right="0.786805555555556" top="0.751388888888889" bottom="0.751388888888889" header="0.298611111111111" footer="0.298611111111111"/>
  <pageSetup paperSize="9" scale="8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01收支总表</vt:lpstr>
      <vt:lpstr>02部门收入总表</vt:lpstr>
      <vt:lpstr>03支出总表(项目)</vt:lpstr>
      <vt:lpstr>04拨款收支总表</vt:lpstr>
      <vt:lpstr>05一般公共</vt:lpstr>
      <vt:lpstr>06基本支出</vt:lpstr>
      <vt:lpstr>07三公经费</vt:lpstr>
      <vt:lpstr>08基金预算 </vt:lpstr>
      <vt:lpstr>09预算项目绩效目标表 </vt:lpstr>
      <vt:lpstr>10整体支出绩效目标表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黄艳</dc:creator>
  <cp:lastModifiedBy>Cmt</cp:lastModifiedBy>
  <dcterms:created xsi:type="dcterms:W3CDTF">2020-05-27T04:21:00Z</dcterms:created>
  <cp:lastPrinted>2021-03-24T09:00:00Z</cp:lastPrinted>
  <dcterms:modified xsi:type="dcterms:W3CDTF">2021-03-31T01:52:25Z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8E50C22C86694F07B4E153D68FA0AB73</vt:lpwstr>
  </property>
</Properties>
</file>